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LD DEMS Treasurer\Desktop\0 Tmp Work Docs\"/>
    </mc:Choice>
  </mc:AlternateContent>
  <xr:revisionPtr revIDLastSave="0" documentId="8_{078CDC0C-A268-4639-B1BB-18C545519891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2019 Budget" sheetId="1" r:id="rId1"/>
    <sheet name="2020 Budget" sheetId="4" r:id="rId2"/>
    <sheet name="Checkbook Register" sheetId="6" r:id="rId3"/>
    <sheet name="2020 Monthly" sheetId="7" r:id="rId4"/>
    <sheet name="&lt;10-10" sheetId="5" r:id="rId5"/>
  </sheets>
  <definedNames>
    <definedName name="_xlnm.Print_Area" localSheetId="3">'2020 Monthly'!$A$1:$P$62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9" i="6" l="1"/>
  <c r="H350" i="6" s="1"/>
  <c r="H351" i="6" s="1"/>
  <c r="H352" i="6" s="1"/>
  <c r="H353" i="6" s="1"/>
  <c r="H354" i="6" s="1"/>
  <c r="H355" i="6" s="1"/>
  <c r="H356" i="6" s="1"/>
  <c r="H357" i="6" s="1"/>
  <c r="H358" i="6" s="1"/>
  <c r="H359" i="6" s="1"/>
  <c r="H360" i="6" s="1"/>
  <c r="H361" i="6" s="1"/>
  <c r="H362" i="6" s="1"/>
  <c r="H363" i="6" s="1"/>
  <c r="H364" i="6" s="1"/>
  <c r="H365" i="6" s="1"/>
  <c r="H366" i="6" s="1"/>
  <c r="H367" i="6" s="1"/>
  <c r="H368" i="6" s="1"/>
  <c r="H369" i="6" s="1"/>
  <c r="H370" i="6" s="1"/>
  <c r="H371" i="6" s="1"/>
  <c r="H372" i="6" s="1"/>
  <c r="H373" i="6" s="1"/>
  <c r="H374" i="6" s="1"/>
  <c r="H375" i="6" s="1"/>
  <c r="H376" i="6" s="1"/>
  <c r="H377" i="6" s="1"/>
  <c r="H378" i="6" s="1"/>
  <c r="H379" i="6" s="1"/>
  <c r="H380" i="6" s="1"/>
  <c r="H381" i="6" s="1"/>
  <c r="H382" i="6" s="1"/>
  <c r="N44" i="7" l="1"/>
  <c r="M44" i="7"/>
  <c r="J44" i="7"/>
  <c r="G44" i="7"/>
  <c r="D44" i="7"/>
  <c r="E3" i="7"/>
  <c r="G3" i="7"/>
  <c r="H3" i="7"/>
  <c r="I3" i="7"/>
  <c r="J3" i="7"/>
  <c r="K3" i="7"/>
  <c r="L3" i="7"/>
  <c r="M3" i="7"/>
  <c r="D39" i="7"/>
  <c r="D12" i="7"/>
  <c r="D7" i="7"/>
  <c r="E49" i="7"/>
  <c r="E39" i="7"/>
  <c r="E58" i="7" s="1"/>
  <c r="E7" i="7"/>
  <c r="F49" i="7"/>
  <c r="F7" i="7"/>
  <c r="G58" i="7"/>
  <c r="H49" i="7"/>
  <c r="H39" i="7"/>
  <c r="H12" i="7"/>
  <c r="I49" i="7"/>
  <c r="I12" i="7"/>
  <c r="I7" i="7"/>
  <c r="J49" i="7"/>
  <c r="J39" i="7"/>
  <c r="J58" i="7" s="1"/>
  <c r="J12" i="7"/>
  <c r="J7" i="7"/>
  <c r="J25" i="7" s="1"/>
  <c r="K49" i="7"/>
  <c r="K58" i="7" s="1"/>
  <c r="K39" i="7"/>
  <c r="K12" i="7"/>
  <c r="K7" i="7"/>
  <c r="L49" i="7"/>
  <c r="L39" i="7"/>
  <c r="L12" i="7"/>
  <c r="L7" i="7"/>
  <c r="M49" i="7"/>
  <c r="M39" i="7"/>
  <c r="M12" i="7"/>
  <c r="M7" i="7"/>
  <c r="N49" i="7"/>
  <c r="N39" i="7"/>
  <c r="N12" i="7"/>
  <c r="N7" i="7"/>
  <c r="N3" i="7"/>
  <c r="O49" i="7"/>
  <c r="O44" i="7"/>
  <c r="O39" i="7"/>
  <c r="O12" i="7"/>
  <c r="O7" i="7"/>
  <c r="O3" i="7"/>
  <c r="D58" i="7" l="1"/>
  <c r="M25" i="7"/>
  <c r="L25" i="7"/>
  <c r="K25" i="7"/>
  <c r="D25" i="7"/>
  <c r="E25" i="7"/>
  <c r="E60" i="7" s="1"/>
  <c r="H58" i="7"/>
  <c r="I25" i="7"/>
  <c r="J60" i="7"/>
  <c r="K60" i="7"/>
  <c r="G60" i="7"/>
  <c r="D60" i="7" l="1"/>
  <c r="P62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C44" i="7"/>
  <c r="C58" i="7" s="1"/>
  <c r="P43" i="7"/>
  <c r="P41" i="7"/>
  <c r="P38" i="7"/>
  <c r="P37" i="7"/>
  <c r="P36" i="7"/>
  <c r="P35" i="7"/>
  <c r="P34" i="7"/>
  <c r="P33" i="7"/>
  <c r="P32" i="7"/>
  <c r="P31" i="7"/>
  <c r="P29" i="7"/>
  <c r="P28" i="7"/>
  <c r="P27" i="7"/>
  <c r="P22" i="7"/>
  <c r="P21" i="7"/>
  <c r="P20" i="7"/>
  <c r="P19" i="7"/>
  <c r="P18" i="7"/>
  <c r="P17" i="7"/>
  <c r="P16" i="7"/>
  <c r="P15" i="7"/>
  <c r="P14" i="7"/>
  <c r="P13" i="7"/>
  <c r="P12" i="7"/>
  <c r="C12" i="7"/>
  <c r="P10" i="7"/>
  <c r="P9" i="7"/>
  <c r="C7" i="7"/>
  <c r="P6" i="7"/>
  <c r="P4" i="7"/>
  <c r="P3" i="7"/>
  <c r="C60" i="7" l="1"/>
  <c r="H4" i="6"/>
  <c r="D43" i="4" l="1"/>
  <c r="E43" i="4"/>
  <c r="E57" i="4" s="1"/>
  <c r="E11" i="4"/>
  <c r="E6" i="4"/>
  <c r="E24" i="4" s="1"/>
  <c r="D6" i="4"/>
  <c r="C57" i="4"/>
  <c r="D48" i="4"/>
  <c r="D11" i="4"/>
  <c r="C11" i="4"/>
  <c r="C6" i="4"/>
  <c r="D57" i="4" l="1"/>
  <c r="E59" i="4"/>
  <c r="E62" i="4" s="1"/>
  <c r="D24" i="4"/>
  <c r="D59" i="4" s="1"/>
  <c r="D61" i="4" s="1"/>
  <c r="C24" i="4"/>
  <c r="C59" i="4" s="1"/>
  <c r="C61" i="4" s="1"/>
  <c r="F25" i="5"/>
  <c r="H25" i="5" s="1"/>
  <c r="J25" i="5" s="1"/>
  <c r="F27" i="5"/>
  <c r="H27" i="5" s="1"/>
  <c r="J27" i="5" s="1"/>
  <c r="F28" i="5"/>
  <c r="H28" i="5" s="1"/>
  <c r="J28" i="5" s="1"/>
  <c r="F29" i="5"/>
  <c r="H29" i="5" s="1"/>
  <c r="J29" i="5" s="1"/>
  <c r="F30" i="5"/>
  <c r="H30" i="5" s="1"/>
  <c r="J30" i="5" s="1"/>
  <c r="H31" i="5"/>
  <c r="J31" i="5" s="1"/>
  <c r="H33" i="5"/>
  <c r="J33" i="5" s="1"/>
  <c r="F34" i="5"/>
  <c r="H34" i="5" s="1"/>
  <c r="J34" i="5" s="1"/>
  <c r="F35" i="5"/>
  <c r="H35" i="5" s="1"/>
  <c r="J35" i="5" s="1"/>
  <c r="F36" i="5"/>
  <c r="H36" i="5" s="1"/>
  <c r="J36" i="5" s="1"/>
  <c r="F37" i="5"/>
  <c r="H37" i="5" s="1"/>
  <c r="J37" i="5" s="1"/>
  <c r="F38" i="5"/>
  <c r="H38" i="5" s="1"/>
  <c r="J38" i="5" s="1"/>
  <c r="F39" i="5"/>
  <c r="H39" i="5" s="1"/>
  <c r="J39" i="5" s="1"/>
  <c r="F40" i="5"/>
  <c r="H40" i="5" s="1"/>
  <c r="J40" i="5" s="1"/>
  <c r="F41" i="5"/>
  <c r="H41" i="5" s="1"/>
  <c r="J41" i="5" s="1"/>
  <c r="F42" i="5"/>
  <c r="H42" i="5" s="1"/>
  <c r="J42" i="5" s="1"/>
  <c r="F43" i="5"/>
  <c r="H43" i="5" s="1"/>
  <c r="J43" i="5" s="1"/>
  <c r="F44" i="5"/>
  <c r="H44" i="5" s="1"/>
  <c r="J44" i="5" s="1"/>
  <c r="F45" i="5"/>
  <c r="H45" i="5" s="1"/>
  <c r="J45" i="5" s="1"/>
  <c r="F46" i="5"/>
  <c r="H46" i="5" s="1"/>
  <c r="J46" i="5" s="1"/>
  <c r="F47" i="5"/>
  <c r="H47" i="5" s="1"/>
  <c r="J47" i="5" s="1"/>
  <c r="F48" i="5"/>
  <c r="H48" i="5" s="1"/>
  <c r="J48" i="5" s="1"/>
  <c r="F50" i="5"/>
  <c r="H50" i="5" s="1"/>
  <c r="J50" i="5" s="1"/>
  <c r="F51" i="5"/>
  <c r="H51" i="5" s="1"/>
  <c r="J51" i="5" s="1"/>
  <c r="F52" i="5"/>
  <c r="H52" i="5" s="1"/>
  <c r="J52" i="5" s="1"/>
  <c r="F53" i="5"/>
  <c r="H53" i="5" s="1"/>
  <c r="J53" i="5" s="1"/>
  <c r="F54" i="5"/>
  <c r="H54" i="5" s="1"/>
  <c r="J54" i="5" s="1"/>
  <c r="F55" i="5"/>
  <c r="H55" i="5" s="1"/>
  <c r="J55" i="5" s="1"/>
  <c r="F56" i="5"/>
  <c r="H56" i="5" s="1"/>
  <c r="J56" i="5" s="1"/>
  <c r="F57" i="5"/>
  <c r="H57" i="5" s="1"/>
  <c r="J57" i="5" s="1"/>
  <c r="F59" i="5"/>
  <c r="H59" i="5" s="1"/>
  <c r="J59" i="5" s="1"/>
  <c r="F61" i="5"/>
  <c r="H61" i="5" s="1"/>
  <c r="J61" i="5" s="1"/>
  <c r="C58" i="5"/>
  <c r="D49" i="5"/>
  <c r="F49" i="5" s="1"/>
  <c r="H49" i="5" s="1"/>
  <c r="J49" i="5" s="1"/>
  <c r="F2" i="5" l="1"/>
  <c r="D58" i="5"/>
  <c r="F58" i="5" s="1"/>
  <c r="H58" i="5" s="1"/>
  <c r="J58" i="5" s="1"/>
  <c r="C60" i="5"/>
  <c r="C62" i="5" s="1"/>
  <c r="F56" i="1"/>
  <c r="F55" i="1"/>
  <c r="F54" i="1"/>
  <c r="F45" i="1"/>
  <c r="F44" i="1"/>
  <c r="F43" i="1"/>
  <c r="F40" i="1"/>
  <c r="F39" i="1"/>
  <c r="F37" i="1"/>
  <c r="F36" i="1"/>
  <c r="F35" i="1"/>
  <c r="F34" i="1"/>
  <c r="F33" i="1"/>
  <c r="F32" i="1"/>
  <c r="F31" i="1"/>
  <c r="F30" i="1"/>
  <c r="F28" i="1"/>
  <c r="E57" i="1"/>
  <c r="F57" i="1" s="1"/>
  <c r="E56" i="1"/>
  <c r="E55" i="1"/>
  <c r="E54" i="1"/>
  <c r="E45" i="1"/>
  <c r="E44" i="1"/>
  <c r="E43" i="1"/>
  <c r="E40" i="1"/>
  <c r="E39" i="1"/>
  <c r="E38" i="1"/>
  <c r="F38" i="1" s="1"/>
  <c r="E37" i="1"/>
  <c r="E36" i="1"/>
  <c r="E35" i="1"/>
  <c r="E34" i="1"/>
  <c r="E33" i="1"/>
  <c r="E32" i="1"/>
  <c r="E31" i="1"/>
  <c r="E30" i="1"/>
  <c r="E29" i="1"/>
  <c r="F29" i="1" s="1"/>
  <c r="E28" i="1"/>
  <c r="C59" i="1"/>
  <c r="D50" i="1"/>
  <c r="D59" i="1" s="1"/>
  <c r="E59" i="1" s="1"/>
  <c r="F23" i="1"/>
  <c r="E23" i="1"/>
  <c r="E22" i="1"/>
  <c r="F22" i="1" s="1"/>
  <c r="E21" i="1"/>
  <c r="F21" i="1" s="1"/>
  <c r="C12" i="1"/>
  <c r="D12" i="1"/>
  <c r="D25" i="1" s="1"/>
  <c r="C7" i="1"/>
  <c r="C25" i="1" s="1"/>
  <c r="C61" i="1" s="1"/>
  <c r="C63" i="1" s="1"/>
  <c r="E6" i="1"/>
  <c r="F6" i="1" s="1"/>
  <c r="E3" i="1"/>
  <c r="F3" i="1"/>
  <c r="D60" i="5" l="1"/>
  <c r="D62" i="5" s="1"/>
  <c r="F62" i="5" s="1"/>
  <c r="H62" i="5" s="1"/>
  <c r="J62" i="5" s="1"/>
  <c r="J2" i="5"/>
  <c r="H2" i="5"/>
  <c r="D61" i="1"/>
  <c r="D63" i="1"/>
  <c r="E61" i="1"/>
  <c r="E50" i="1"/>
  <c r="E12" i="1"/>
  <c r="F50" i="1"/>
  <c r="E25" i="1"/>
  <c r="F12" i="1"/>
  <c r="F25" i="1"/>
  <c r="F7" i="1"/>
  <c r="E7" i="1"/>
  <c r="F59" i="1"/>
  <c r="F61" i="1"/>
  <c r="H5" i="6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P5" i="7"/>
  <c r="P40" i="7"/>
  <c r="P39" i="7"/>
  <c r="F60" i="5" l="1"/>
  <c r="H60" i="5" s="1"/>
  <c r="J60" i="5" s="1"/>
  <c r="H212" i="6"/>
  <c r="H213" i="6" s="1"/>
  <c r="H214" i="6" s="1"/>
  <c r="H215" i="6" s="1"/>
  <c r="H216" i="6" s="1"/>
  <c r="H217" i="6" s="1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11" i="6"/>
  <c r="H228" i="6" l="1"/>
  <c r="H229" i="6" s="1"/>
  <c r="H230" i="6" s="1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H248" i="6" s="1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H266" i="6" s="1"/>
  <c r="H267" i="6" s="1"/>
  <c r="H268" i="6" s="1"/>
  <c r="H269" i="6" s="1"/>
  <c r="H270" i="6" s="1"/>
  <c r="H271" i="6" s="1"/>
  <c r="H272" i="6" s="1"/>
  <c r="H273" i="6" s="1"/>
  <c r="H274" i="6" s="1"/>
  <c r="H275" i="6" s="1"/>
  <c r="H276" i="6" s="1"/>
  <c r="H277" i="6" s="1"/>
  <c r="H278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H290" i="6" s="1"/>
  <c r="H291" i="6" s="1"/>
  <c r="H292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 s="1"/>
  <c r="H304" i="6" s="1"/>
  <c r="H305" i="6" s="1"/>
  <c r="H306" i="6" s="1"/>
  <c r="H307" i="6" s="1"/>
  <c r="H308" i="6" s="1"/>
  <c r="H309" i="6" s="1"/>
  <c r="H310" i="6" s="1"/>
  <c r="H311" i="6" s="1"/>
  <c r="H312" i="6" s="1"/>
  <c r="H313" i="6" s="1"/>
  <c r="H314" i="6" s="1"/>
  <c r="H315" i="6" s="1"/>
  <c r="H316" i="6" s="1"/>
  <c r="H317" i="6" s="1"/>
  <c r="H318" i="6" s="1"/>
  <c r="H319" i="6" s="1"/>
  <c r="H320" i="6" s="1"/>
  <c r="H321" i="6" s="1"/>
  <c r="H322" i="6" s="1"/>
  <c r="H323" i="6" s="1"/>
  <c r="H324" i="6" s="1"/>
  <c r="H325" i="6" s="1"/>
  <c r="H326" i="6" s="1"/>
  <c r="H327" i="6" s="1"/>
  <c r="H328" i="6" s="1"/>
  <c r="H329" i="6" s="1"/>
  <c r="H330" i="6" s="1"/>
  <c r="H331" i="6" s="1"/>
  <c r="H332" i="6" s="1"/>
  <c r="H333" i="6" s="1"/>
  <c r="H334" i="6" s="1"/>
  <c r="H335" i="6" s="1"/>
  <c r="H336" i="6" s="1"/>
  <c r="H337" i="6" s="1"/>
  <c r="H338" i="6" s="1"/>
  <c r="H339" i="6" s="1"/>
  <c r="H340" i="6" s="1"/>
  <c r="H341" i="6" s="1"/>
  <c r="H342" i="6" s="1"/>
  <c r="H343" i="6" s="1"/>
  <c r="H344" i="6" s="1"/>
  <c r="H345" i="6" s="1"/>
  <c r="H346" i="6" s="1"/>
  <c r="H347" i="6" s="1"/>
  <c r="H348" i="6" s="1"/>
</calcChain>
</file>

<file path=xl/sharedStrings.xml><?xml version="1.0" encoding="utf-8"?>
<sst xmlns="http://schemas.openxmlformats.org/spreadsheetml/2006/main" count="1613" uniqueCount="515">
  <si>
    <t>INCOME</t>
  </si>
  <si>
    <t>2019 BUDGET</t>
  </si>
  <si>
    <t>TOTAL INCOME</t>
  </si>
  <si>
    <t>EXPENSES</t>
  </si>
  <si>
    <t>Printing</t>
  </si>
  <si>
    <t>TOTAL EXPENSES</t>
  </si>
  <si>
    <t>NET BALANCE</t>
  </si>
  <si>
    <t>YTD TOTAL</t>
  </si>
  <si>
    <t>%YTD</t>
  </si>
  <si>
    <t>VARIANCE</t>
  </si>
  <si>
    <t>ACTUAL YTD</t>
  </si>
  <si>
    <t>Campaign Office</t>
  </si>
  <si>
    <t>2019 23RD LD DEMOCRATS BUDGET</t>
  </si>
  <si>
    <t>23rd Only</t>
  </si>
  <si>
    <t>Combined</t>
  </si>
  <si>
    <t>TL Membership Dues</t>
  </si>
  <si>
    <t>TL Donations</t>
  </si>
  <si>
    <t>Tickets</t>
  </si>
  <si>
    <t>TL 2019 Salmon Dinner</t>
  </si>
  <si>
    <t>Dessert Dash</t>
  </si>
  <si>
    <t>Paddle Call</t>
  </si>
  <si>
    <t>Auction</t>
  </si>
  <si>
    <t>TL Low Cost Fundraiser</t>
  </si>
  <si>
    <t>4th of July</t>
  </si>
  <si>
    <t>Chief Seattle Days</t>
  </si>
  <si>
    <t>Meeting refreshements</t>
  </si>
  <si>
    <t>23rd LD Convention</t>
  </si>
  <si>
    <t>Kitsap Pridefest</t>
  </si>
  <si>
    <t>Blackberry Festival</t>
  </si>
  <si>
    <t>Election Watch</t>
  </si>
  <si>
    <t>TL In Kind Contributions</t>
  </si>
  <si>
    <t>Bank Interest</t>
  </si>
  <si>
    <t>Balance Forward from Prior Year</t>
  </si>
  <si>
    <t>Bank Charges/Adjustments</t>
  </si>
  <si>
    <t>Carry Forward Debt-Kiana Lodge</t>
  </si>
  <si>
    <t>Parade/Booth Fees</t>
  </si>
  <si>
    <t>Contributions to Candidates/Comm</t>
  </si>
  <si>
    <t>Electricity-Campaign Office</t>
  </si>
  <si>
    <t>General Operations/Overhead</t>
  </si>
  <si>
    <t>Gifts</t>
  </si>
  <si>
    <t>Insurance-Campaign Office</t>
  </si>
  <si>
    <t>Maintenance &amp; repairs (Copy Machine)</t>
  </si>
  <si>
    <t>Miscellaneous</t>
  </si>
  <si>
    <t>Newspaper Ads</t>
  </si>
  <si>
    <t>Office Supplies (Computer)</t>
  </si>
  <si>
    <t>Box Rent</t>
  </si>
  <si>
    <t>Salmon Dinner Postcards</t>
  </si>
  <si>
    <t>TL Postage</t>
  </si>
  <si>
    <t>Professional Services</t>
  </si>
  <si>
    <t>Storage Locker ($86/month)</t>
  </si>
  <si>
    <t>Meeting Space($15/hr)</t>
  </si>
  <si>
    <t>County Convention/LD Caucus</t>
  </si>
  <si>
    <t>TL Rent</t>
  </si>
  <si>
    <t>TL Telephone</t>
  </si>
  <si>
    <t>Wild Apricot ($540/yr)</t>
  </si>
  <si>
    <t>Website (WIX.com)</t>
  </si>
  <si>
    <t>Internet (GoDaddy-3 yr. contract)</t>
  </si>
  <si>
    <t>Yard Signs and swag</t>
  </si>
  <si>
    <t>Picnic Food and Beverage</t>
  </si>
  <si>
    <t>Catering-Salmon Dinner</t>
  </si>
  <si>
    <t>Other Consumables</t>
  </si>
  <si>
    <t>Carry Over Funds to 2020</t>
  </si>
  <si>
    <t>Whaling Days</t>
  </si>
  <si>
    <t>Oct. 10-31</t>
  </si>
  <si>
    <t>TL YTD</t>
  </si>
  <si>
    <t xml:space="preserve">Nov </t>
  </si>
  <si>
    <t>Dec</t>
  </si>
  <si>
    <t>2020 Proposed</t>
  </si>
  <si>
    <t>Meeting refreshments</t>
  </si>
  <si>
    <t>TL Telephone/Internet</t>
  </si>
  <si>
    <t>Carry Forward funds to 2021</t>
  </si>
  <si>
    <t>23rd LD Check Register</t>
  </si>
  <si>
    <t>Rec.</t>
  </si>
  <si>
    <t>Check #</t>
  </si>
  <si>
    <t>Date</t>
  </si>
  <si>
    <t>Transaction Description</t>
  </si>
  <si>
    <t>Line #</t>
  </si>
  <si>
    <t>Expense</t>
  </si>
  <si>
    <t>Deposit</t>
  </si>
  <si>
    <t>Balance</t>
  </si>
  <si>
    <t>C3 Date</t>
  </si>
  <si>
    <t>C4 Date</t>
  </si>
  <si>
    <t>Notes</t>
  </si>
  <si>
    <t>Affini</t>
  </si>
  <si>
    <t>dues</t>
  </si>
  <si>
    <t>Carol J Williams, Ann Randall, Debbie Hollyer</t>
  </si>
  <si>
    <t>Auto</t>
  </si>
  <si>
    <t>Beginning Balance</t>
  </si>
  <si>
    <t>NK Storage</t>
  </si>
  <si>
    <t>Roth Hafer, Karen E. Watson, Shirley Sax</t>
  </si>
  <si>
    <t>Bkrd fee</t>
  </si>
  <si>
    <t>C-3, Nov 25 thru Dec 2.  C-4, Oct 15 thru Oct 28</t>
  </si>
  <si>
    <t>C-3 &amp; C-4 Dec 1 thru Dec 31  File Jan 10,2020</t>
  </si>
  <si>
    <t>Affini Bankcard fee</t>
  </si>
  <si>
    <t>James &amp; Ginger Sommerhauser, Anthony Oddo, Julia H Brewer</t>
  </si>
  <si>
    <t>Sarah Eichlorn, Virginia Bell</t>
  </si>
  <si>
    <t>Karen Klein</t>
  </si>
  <si>
    <t>Collen Taylor, Annette Wong $80 ($44 dues &amp; $36 donation), Deborah Berg $30 ($24 dues &amp; $36 donation)</t>
  </si>
  <si>
    <t>refund Roth Hafer</t>
  </si>
  <si>
    <t>refunded from $336 on 12/2/2019 bance of $44 went to dues</t>
  </si>
  <si>
    <t>Toner, paper and staples for upcoming convention and caucus</t>
  </si>
  <si>
    <t>C-4 due for Oct 29 thru Nov. 30,  Veronica Faulkner $44 dues</t>
  </si>
  <si>
    <t>Daryl Dougs</t>
  </si>
  <si>
    <t>Kevin McDonald</t>
  </si>
  <si>
    <t>Remo Barr</t>
  </si>
  <si>
    <t>Thomas Loushe</t>
  </si>
  <si>
    <t>Judith Leader</t>
  </si>
  <si>
    <t>Donna Poole $44 dues,  $36 donation</t>
  </si>
  <si>
    <t>Florence Klein</t>
  </si>
  <si>
    <t>Christina Hulet included in next line</t>
  </si>
  <si>
    <t>Rusty Grable $24 dues &amp; $65 Paella Salmon, Laurie Kadet $88, Chrsitine Hulet</t>
  </si>
  <si>
    <t>x</t>
  </si>
  <si>
    <t>2020 BUDGET</t>
  </si>
  <si>
    <t>Dec 2020</t>
  </si>
  <si>
    <t>Nov 2020</t>
  </si>
  <si>
    <t>Oct 2020</t>
  </si>
  <si>
    <t>Sept 2020</t>
  </si>
  <si>
    <t>Aug 2020</t>
  </si>
  <si>
    <t>July 2020</t>
  </si>
  <si>
    <t>June 2020</t>
  </si>
  <si>
    <t>May 2020</t>
  </si>
  <si>
    <t>Apr 2020</t>
  </si>
  <si>
    <t>Mar 2020</t>
  </si>
  <si>
    <t>Feb 2020</t>
  </si>
  <si>
    <t>Jan 2020</t>
  </si>
  <si>
    <t>Donations</t>
  </si>
  <si>
    <t>TL 2020 Salmon Dinner</t>
  </si>
  <si>
    <t>In Kind Contributions</t>
  </si>
  <si>
    <t>Bank Charges/ Adjustments</t>
  </si>
  <si>
    <t>Contributions to Candidates/ Comm</t>
  </si>
  <si>
    <t>Electricity-Camp Office</t>
  </si>
  <si>
    <t>General Operations/ Overhead</t>
  </si>
  <si>
    <t>Insurance-Camp Office</t>
  </si>
  <si>
    <t>TL Telephone/ Internet</t>
  </si>
  <si>
    <t>Carry Over Funds to 2021</t>
  </si>
  <si>
    <t>refund</t>
  </si>
  <si>
    <t>Refund Laurie Kadet for double charge on dues</t>
  </si>
  <si>
    <t>Best Buy</t>
  </si>
  <si>
    <t>23rd Chair computer</t>
  </si>
  <si>
    <t>CC</t>
  </si>
  <si>
    <t>voided check Tarra Simmons</t>
  </si>
  <si>
    <t>refund Ginger Office Supplies</t>
  </si>
  <si>
    <t>Poulsbo Fire Station</t>
  </si>
  <si>
    <t>23rd monthly meeting</t>
  </si>
  <si>
    <t>Rob Gelder</t>
  </si>
  <si>
    <t>Allison Morris</t>
  </si>
  <si>
    <t>Charles Hottinger</t>
  </si>
  <si>
    <t>Laura Demos</t>
  </si>
  <si>
    <t>Sylvia Castleman</t>
  </si>
  <si>
    <t>Catherine Knight</t>
  </si>
  <si>
    <t>Liz Dann refund</t>
  </si>
  <si>
    <t>Tarra Simmons</t>
  </si>
  <si>
    <t>office supplies</t>
  </si>
  <si>
    <t>stamps, envelops, paper</t>
  </si>
  <si>
    <t>Anita Rockefeller</t>
  </si>
  <si>
    <t xml:space="preserve"> Michael A. Regis,</t>
  </si>
  <si>
    <t>n/a</t>
  </si>
  <si>
    <t>Liz Dann ($88), Gale Bishop ($24)</t>
  </si>
  <si>
    <t xml:space="preserve">Linda Streissguth </t>
  </si>
  <si>
    <t xml:space="preserve">Marsha Cutting </t>
  </si>
  <si>
    <t>Kirsten Hytopoulus $44, Joyce Rudolph $68</t>
  </si>
  <si>
    <t>checks</t>
  </si>
  <si>
    <t>money or</t>
  </si>
  <si>
    <t>check</t>
  </si>
  <si>
    <t>Steven Olson</t>
  </si>
  <si>
    <t>Erin Phillips</t>
  </si>
  <si>
    <t>Kathleen B Wallace</t>
  </si>
  <si>
    <t>Alex S. McCraken</t>
  </si>
  <si>
    <t>Susan G. Griffith</t>
  </si>
  <si>
    <t>$24 cash Dianna Tyree-Eddy, $88 Sandra &amp; Raymond Bullock, $44 Marilyn J Boynton, Robert Schulte,  Leslie J Daugs, Evelyn Schwerin, Kathleen S. Canderle, Martha L. Burke, Chad Enright, Edward Stern</t>
  </si>
  <si>
    <t>Mary Bryant44, Sarah Wilkinson $24, Susan Haussman-Collins $44</t>
  </si>
  <si>
    <t>Catherine Ahl #573 moved to line 51</t>
  </si>
  <si>
    <t>Glen Gang #1504 moved to line 51</t>
  </si>
  <si>
    <t>Catherine Ahl #573, Glen Gang #1504, Willa Fisher #8423</t>
  </si>
  <si>
    <t>Mary Bryant added  to line 28</t>
  </si>
  <si>
    <t>x 2/10/2020</t>
  </si>
  <si>
    <t>x   2/5/20</t>
  </si>
  <si>
    <t>Alex S. McCracken</t>
  </si>
  <si>
    <t>Maintenance/repairs (Copy Mach)</t>
  </si>
  <si>
    <t>Ted Jones $44 dues $6 donation #7773</t>
  </si>
  <si>
    <t>Richard Fisher $44 dues, 36 donation</t>
  </si>
  <si>
    <t>Alan &amp; Brenda Lindstrom $88 dues, $88 donation</t>
  </si>
  <si>
    <t>2/13/20/</t>
  </si>
  <si>
    <t>Kim Gerlach #10507</t>
  </si>
  <si>
    <t>Nancy K. Nolan #1113</t>
  </si>
  <si>
    <t>PCO</t>
  </si>
  <si>
    <t>Debbie Hollyer PCO training</t>
  </si>
  <si>
    <t>BI Chamber</t>
  </si>
  <si>
    <t>Anne Johnson</t>
  </si>
  <si>
    <t>BI chamber of comm. 4th of July parade</t>
  </si>
  <si>
    <t>Glen Gang sent back the refund and will send $44</t>
  </si>
  <si>
    <t>Johnene Granger $24 dues, $6. donation</t>
  </si>
  <si>
    <t>printing</t>
  </si>
  <si>
    <t>Johnson-Cox  Printing,  rack cards, #1042</t>
  </si>
  <si>
    <t>parade</t>
  </si>
  <si>
    <t>Kathy A. Duprey</t>
  </si>
  <si>
    <t>affini</t>
  </si>
  <si>
    <t>Carollynn Zimmer</t>
  </si>
  <si>
    <t>room rent poulsbo fire, primary pres candidate Sat feb. 22</t>
  </si>
  <si>
    <t>Grether $24, $44, $32 #2732</t>
  </si>
  <si>
    <t>Gregory J &amp; Elizabeth Wheeler #9213</t>
  </si>
  <si>
    <t>Sandra K. Senter #2184</t>
  </si>
  <si>
    <t>Helen Hoover #8748</t>
  </si>
  <si>
    <t>Kathryn E. Lafond #7190</t>
  </si>
  <si>
    <t>Affini bank card fee</t>
  </si>
  <si>
    <t>auto</t>
  </si>
  <si>
    <t>Deborah S. Berg $44 dues $6.00 donation</t>
  </si>
  <si>
    <t>Kimberly Anderson $44 dues, $10 don. #1378</t>
  </si>
  <si>
    <t>Margaret Adams $44 dues, $6 don. #7061</t>
  </si>
  <si>
    <t>#646,  Sirpa Ristmaki-Brock, $44 + Kimberly Anderso $54 + Margaret Adams = $148 C-3</t>
  </si>
  <si>
    <t>Stacy Ann Smith</t>
  </si>
  <si>
    <t>North Kitsap Self Storage</t>
  </si>
  <si>
    <t>Central Dems</t>
  </si>
  <si>
    <t>Balanced dues contributions with Central Dems</t>
  </si>
  <si>
    <t>donation</t>
  </si>
  <si>
    <t>test for my mini auction</t>
  </si>
  <si>
    <t>Jerry Hebert $44 dues, $24 donation</t>
  </si>
  <si>
    <t>#1042</t>
  </si>
  <si>
    <t>Lisa Bohonos</t>
  </si>
  <si>
    <t>Check</t>
  </si>
  <si>
    <t>Grether living trust #2736</t>
  </si>
  <si>
    <t>Michael Reardon $44 dues, $6 donation</t>
  </si>
  <si>
    <t>NK Self Storage</t>
  </si>
  <si>
    <t>Joe Deets</t>
  </si>
  <si>
    <t>Robert G. Clark $44 dues,  $16 donation</t>
  </si>
  <si>
    <t>Credit Card</t>
  </si>
  <si>
    <t>Zoom Video Communications</t>
  </si>
  <si>
    <t>Auctria</t>
  </si>
  <si>
    <t>Zoom  Upgrade</t>
  </si>
  <si>
    <t>Zoom Meeting upgrade annual</t>
  </si>
  <si>
    <t>Auctria online auction</t>
  </si>
  <si>
    <t>bank fee</t>
  </si>
  <si>
    <t>Auctria surcharge</t>
  </si>
  <si>
    <t>International Service charge for Auctria</t>
  </si>
  <si>
    <t xml:space="preserve">x </t>
  </si>
  <si>
    <t>Rachael Brandt  (3)=132</t>
  </si>
  <si>
    <t>Andrea Hendricks (3)=$132</t>
  </si>
  <si>
    <t>Linda Golden (3)=$132</t>
  </si>
  <si>
    <t>David Lewis</t>
  </si>
  <si>
    <t>Ellen Wixted</t>
  </si>
  <si>
    <t>Drew Hansen</t>
  </si>
  <si>
    <t>Hallette Salazar</t>
  </si>
  <si>
    <t>SD&amp;A</t>
  </si>
  <si>
    <t>Diane Clouser</t>
  </si>
  <si>
    <t>Nancy A. Peregrine</t>
  </si>
  <si>
    <t>Post Office Box</t>
  </si>
  <si>
    <t>PO Box 368 annual  rent plus extra key $12</t>
  </si>
  <si>
    <t>Seth Milleson</t>
  </si>
  <si>
    <t>Danielle L. Turner (2 of 2 $104)</t>
  </si>
  <si>
    <t>Arne K. Nelson</t>
  </si>
  <si>
    <t>Saundra Bullock, SD&amp;A (1 of 2)</t>
  </si>
  <si>
    <t>Jana Rice, (1 of 2 KCU)(1 of 3 C-3)</t>
  </si>
  <si>
    <t>Leonard Forsman, (2 of 2 $88 KCU)(2 0f 3 C-3)</t>
  </si>
  <si>
    <t>Ted Jones SD&amp;A (3 of 3 C-3, $138)</t>
  </si>
  <si>
    <t>Debbie &amp; Robert Hollyer</t>
  </si>
  <si>
    <t>John Butler &amp; Kasey Weiss</t>
  </si>
  <si>
    <t>Jesse Cockerham</t>
  </si>
  <si>
    <t>x  6/2/20</t>
  </si>
  <si>
    <t>GoDaddy</t>
  </si>
  <si>
    <t>moved to 5030</t>
  </si>
  <si>
    <t>26th LD</t>
  </si>
  <si>
    <t>Campaign Contribution 26th LD</t>
  </si>
  <si>
    <t>X, Renew domain name</t>
  </si>
  <si>
    <t>Virginia Bell, 1 of 2</t>
  </si>
  <si>
    <t>Willa Fisher, 2 of 2 $100</t>
  </si>
  <si>
    <t>Dues</t>
  </si>
  <si>
    <t>Maryellen Dietz #9919</t>
  </si>
  <si>
    <t xml:space="preserve">Doug Mackenzie </t>
  </si>
  <si>
    <t>affinipay</t>
  </si>
  <si>
    <t>Sound Reprographics</t>
  </si>
  <si>
    <t>Veronica Falkner</t>
  </si>
  <si>
    <t>Remo Barr, 1 of2</t>
  </si>
  <si>
    <t>Katherine Albert, 2 of 2 ($74)</t>
  </si>
  <si>
    <t>USPS</t>
  </si>
  <si>
    <t>stamps</t>
  </si>
  <si>
    <t>stamps for SD&amp;A</t>
  </si>
  <si>
    <t>Margaret Duncan #518, (1 of 2)</t>
  </si>
  <si>
    <t>Margaret Duncan #519, (2 of 2) $74.00</t>
  </si>
  <si>
    <t>NK self storage</t>
  </si>
  <si>
    <t>Thomas Loushe, #10655</t>
  </si>
  <si>
    <t>SD&amp;A, Dues</t>
  </si>
  <si>
    <t>Kevin &amp; Chizuko Cavanagh, $60 for 2 salmon dinner &amp; 2 membership dues $48 23rd #1059</t>
  </si>
  <si>
    <t>Affinipay</t>
  </si>
  <si>
    <t>Meridith Green, (2 of 2) for $100</t>
  </si>
  <si>
    <t>Mary Bryant, (1 of 2)</t>
  </si>
  <si>
    <t>Affinipy</t>
  </si>
  <si>
    <t>Donna Poole, Donation, (1 of 2)</t>
  </si>
  <si>
    <t>Drew Hansen, (2 of 2) $230</t>
  </si>
  <si>
    <t>Christine Rolfes (1 of 2)</t>
  </si>
  <si>
    <t>Joyce Rudolf, (2 of 2) $60</t>
  </si>
  <si>
    <t>Steven Green, $50, SD&amp;A, $50 Donation, #7297</t>
  </si>
  <si>
    <t>Patricia Rothenberg, 23rd only, #7297</t>
  </si>
  <si>
    <t>A.F. Morris, #2087</t>
  </si>
  <si>
    <t>Val &amp; Dave, #1490</t>
  </si>
  <si>
    <t>paypal</t>
  </si>
  <si>
    <t>upgrade</t>
  </si>
  <si>
    <t>visa fee</t>
  </si>
  <si>
    <t>fee for visa international charges</t>
  </si>
  <si>
    <t>wild apricot surcharge</t>
  </si>
  <si>
    <t>Holy Brewer</t>
  </si>
  <si>
    <t>Lillian Crawford (2 of 2) $150</t>
  </si>
  <si>
    <t>Laurie Kadet + Mark Cameron, (1 of 2)</t>
  </si>
  <si>
    <t>Carollynn Zimmers (1 of 2)</t>
  </si>
  <si>
    <t>Karen Molinari (2 of 2) $74</t>
  </si>
  <si>
    <t>Kathleen Canderle, (1 of 4)</t>
  </si>
  <si>
    <t>Alex McKraken, (2 of 4)</t>
  </si>
  <si>
    <t>Tarra Simmons, (1 of 2), (3 of 4)</t>
  </si>
  <si>
    <t>Judith Leader, (2 of 2) $90 KCU, (4 of 4) $190 PDF</t>
  </si>
  <si>
    <t>Evelyn Schwerin</t>
  </si>
  <si>
    <t>Jim &amp; Ginger Sommerhauser</t>
  </si>
  <si>
    <t>Robert Agumalian, (1 of 3)</t>
  </si>
  <si>
    <t>Florence Klein, (2 of 3)</t>
  </si>
  <si>
    <t>Eileen Nicol, (3 of 3) $104</t>
  </si>
  <si>
    <t>Alison Sonntag (1 of 2)</t>
  </si>
  <si>
    <t>Robert Gelder, (2 of 2) $80</t>
  </si>
  <si>
    <t>card</t>
  </si>
  <si>
    <t>TLS Printing</t>
  </si>
  <si>
    <t>Biden signs, wooden stakes</t>
  </si>
  <si>
    <t>contribution</t>
  </si>
  <si>
    <t>Mary Parker, (1 of 3)</t>
  </si>
  <si>
    <t>Collen Taylor, ( 2 of 3)</t>
  </si>
  <si>
    <t>Carole Williams, (3 of 3) $180kcu</t>
  </si>
  <si>
    <t>Chad Enright</t>
  </si>
  <si>
    <t>stripe</t>
  </si>
  <si>
    <t>auction</t>
  </si>
  <si>
    <t>Janet Johnson, $44 dues + $6</t>
  </si>
  <si>
    <t>Summer M. Ostrander, (1 of 3)</t>
  </si>
  <si>
    <t>Phil &amp; Anita Rockefeller, ( 2of 3)</t>
  </si>
  <si>
    <t>Robert Reynolds, ( 3 of 3) $168</t>
  </si>
  <si>
    <t>Upgrade to 500 contacts</t>
  </si>
  <si>
    <t>Charlotte &amp; Ray Garrido, (1 of 2)</t>
  </si>
  <si>
    <t>Arne K. Nelson, (2 of 2) $135</t>
  </si>
  <si>
    <t>NK storage</t>
  </si>
  <si>
    <t>fee</t>
  </si>
  <si>
    <t>Bank card fees</t>
  </si>
  <si>
    <t>W. Ty Hand</t>
  </si>
  <si>
    <t>Alice McCain, (1 of 2)</t>
  </si>
  <si>
    <t>Johanna Baxter, (2 of 2) $60</t>
  </si>
  <si>
    <t>Steven Green, $50 cost</t>
  </si>
  <si>
    <t>Gale Heller, (3 of 4) $100 cost</t>
  </si>
  <si>
    <t>Laurie Kadet, (2 of 4) $150 cost</t>
  </si>
  <si>
    <t>Mary Sevilla, $44 dues, $35 SD&amp;A</t>
  </si>
  <si>
    <t>Sherry Appleton, $35; Ann Randal, $50; Lizz Dan, $35</t>
  </si>
  <si>
    <t>Laurie Rothbaum, cost $150</t>
  </si>
  <si>
    <t>Steve Olsen</t>
  </si>
  <si>
    <t>Brian Maule</t>
  </si>
  <si>
    <t>People for Derek Kilmer</t>
  </si>
  <si>
    <t>Stripe</t>
  </si>
  <si>
    <t>David Russo, cost $210, (1 of 2)</t>
  </si>
  <si>
    <t>cont.</t>
  </si>
  <si>
    <t>Karen Klein, cost $50, (2 of 2)</t>
  </si>
  <si>
    <t>Jeff Wiley, (1 of 4)</t>
  </si>
  <si>
    <t>Beth  + Bruce Worthington, (2 of 4)</t>
  </si>
  <si>
    <t>Susan Oleary, (3 of 4)</t>
  </si>
  <si>
    <t>David Stephens, $44 dues, $56 Donation (4 of 4) $300</t>
  </si>
  <si>
    <t>Loren Bast</t>
  </si>
  <si>
    <t>upgrade to 500 contacts in Wild Appricot</t>
  </si>
  <si>
    <t>Maradel Gale, cost $50</t>
  </si>
  <si>
    <t>David Lewis, (1 of 6)</t>
  </si>
  <si>
    <t>Thomas M Slyter, (2 of 6)</t>
  </si>
  <si>
    <t>Catherine Knight, (3 of 6)</t>
  </si>
  <si>
    <t>Kevin D. Swan, (4 of 6)</t>
  </si>
  <si>
    <t>Chad Enright, (5 of 6)</t>
  </si>
  <si>
    <t>Catherine Knight, (6 of 6) $525</t>
  </si>
  <si>
    <t>David Ditzler</t>
  </si>
  <si>
    <t>Balance Forward Prior Year</t>
  </si>
  <si>
    <t>Willa Fisher, (1 of 13) cost $120 ,$2227.54</t>
  </si>
  <si>
    <t>Ginny Bell, (2 of 13) cost $125 ,$2227.54</t>
  </si>
  <si>
    <t>David Russo, cost $100 (4 of 13) ,$2227.54</t>
  </si>
  <si>
    <t>David Russo, cost $715, (3 of 13) ,$2227.54</t>
  </si>
  <si>
    <t>Carolynn Zimmers, cost $70 (5 of 13) ,$2227.54</t>
  </si>
  <si>
    <t>Ginger Sommerhauser, cost $360, (6 of 13) ,$2227.54</t>
  </si>
  <si>
    <t>Judith Leader, (7 of 13) cost $100 ,$2227.54</t>
  </si>
  <si>
    <t>Alice McCain, (8 of 13), cost $175 ,$2227.54</t>
  </si>
  <si>
    <t xml:space="preserve">Doug MacKenzie, (9 of 13), cost $50 ,$2227.54 </t>
  </si>
  <si>
    <t>Steven Green, (10 of 13), cost $100 ,$2227.54</t>
  </si>
  <si>
    <t>Charlotte Garrido, (11 of 13), cost $250 ,$2227.54</t>
  </si>
  <si>
    <t>Christine Rolfes (12 of 13), cost $45 ,$2227.54</t>
  </si>
  <si>
    <t xml:space="preserve">stripe </t>
  </si>
  <si>
    <t>Byron Acohido (13 of 13), cost 100 ,$2227.54</t>
  </si>
  <si>
    <t>Ted Jones, cost $116</t>
  </si>
  <si>
    <t>deposit</t>
  </si>
  <si>
    <t>Kitsap County Democratic Women</t>
  </si>
  <si>
    <t>Charlotte Garrrido</t>
  </si>
  <si>
    <t>26th Dems</t>
  </si>
  <si>
    <t>35th Dems</t>
  </si>
  <si>
    <t>Justice Whitener</t>
  </si>
  <si>
    <t>Justice Montoya-Lewis</t>
  </si>
  <si>
    <t>Gael Tarleton</t>
  </si>
  <si>
    <t>Brian Haelsig</t>
  </si>
  <si>
    <t>Hallette Salazar, from cash sign donation</t>
  </si>
  <si>
    <t>signs</t>
  </si>
  <si>
    <t>Sound Reprographics large Biden - Harris</t>
  </si>
  <si>
    <t>wild apricot</t>
  </si>
  <si>
    <t>Annual fee for Wild Apricot</t>
  </si>
  <si>
    <t>Daniel Groff, + $6 donation, (1 of 3)</t>
  </si>
  <si>
    <t>Janet M. Macaluso, +$6 donation, (2 of 3)</t>
  </si>
  <si>
    <t>Allen &amp; Ellen Newberg, (3 of 3) $144</t>
  </si>
  <si>
    <t>International Service charge Wild Apricot</t>
  </si>
  <si>
    <t>9/25/202</t>
  </si>
  <si>
    <t xml:space="preserve">Kevin Cavanagh, (2 of 3) cost $100, </t>
  </si>
  <si>
    <t>Hallette Salazar, (3 of 3) cost $220, $791.22</t>
  </si>
  <si>
    <t>Leonard Forsman, (1 of 3) cost $500</t>
  </si>
  <si>
    <t>cash</t>
  </si>
  <si>
    <t>low cost fundraiser for yard signs</t>
  </si>
  <si>
    <t>Kitsap Co. Central Labor Counil Cope Fund</t>
  </si>
  <si>
    <t>Marisol Maldonado Osborn LC Fundraiser</t>
  </si>
  <si>
    <t>Lynn  Howat</t>
  </si>
  <si>
    <t>WA State Dem. Cent. Com. (1 of 2)</t>
  </si>
  <si>
    <t>Judith Leader, (2 of 2) $1,100</t>
  </si>
  <si>
    <t>Hallette Salazar, reimbersement for stamps</t>
  </si>
  <si>
    <t>Carol Williams</t>
  </si>
  <si>
    <t>Christopher DiBona</t>
  </si>
  <si>
    <t>Sound Repro</t>
  </si>
  <si>
    <t>Yard signs</t>
  </si>
  <si>
    <t>Marguerite Thomas, (4 of 4)  $200 cost $675 from stripe, see below Remo Barr, $700 C4</t>
  </si>
  <si>
    <t xml:space="preserve">Remo Barr, (1 of 4) $250 cost, </t>
  </si>
  <si>
    <t>Sef storage</t>
  </si>
  <si>
    <t>N/a</t>
  </si>
  <si>
    <t>Lynn Fleischbein, stop payment on #1049</t>
  </si>
  <si>
    <t>KCU</t>
  </si>
  <si>
    <t>Stop payment fee</t>
  </si>
  <si>
    <t>LCF</t>
  </si>
  <si>
    <t>low cost fundraiser for yard signs, (1 of 6)</t>
  </si>
  <si>
    <t>low cost fundraiser for yard signs, (2 of 6)</t>
  </si>
  <si>
    <t>low cost fundraiser for yard signs, (3 of 6)</t>
  </si>
  <si>
    <t>low cost fundraiser for yard signs, (4 of 6)</t>
  </si>
  <si>
    <t>low cost fundraiser for yard signs, (5 of 6)</t>
  </si>
  <si>
    <t>low cost fundraiser for yard signs, (6 of 6) $445</t>
  </si>
  <si>
    <t>Xfer</t>
  </si>
  <si>
    <t xml:space="preserve">Transfer </t>
  </si>
  <si>
    <t>N/A</t>
  </si>
  <si>
    <t>transfer from savings account</t>
  </si>
  <si>
    <t xml:space="preserve">Mary Parker </t>
  </si>
  <si>
    <t>Mike Pelliccioti</t>
  </si>
  <si>
    <t xml:space="preserve">Charlotte Garrido </t>
  </si>
  <si>
    <t>low cost fundraiser for yard signs, (3 0f 3)$252</t>
  </si>
  <si>
    <t>low cost fundraiser for yard signs, (2 of 3)</t>
  </si>
  <si>
    <t>low cost fundraiser for yard signs, (1 of 3)</t>
  </si>
  <si>
    <t>Gale Curran, $24 dues, $16 donation</t>
  </si>
  <si>
    <t>low cost fundraiser, (1 of 2)</t>
  </si>
  <si>
    <t>low cost fundraiser, ( 2 of 2) $60</t>
  </si>
  <si>
    <t>KCDCC combined dues settled</t>
  </si>
  <si>
    <t>Holly Brewer</t>
  </si>
  <si>
    <t>uncashed</t>
  </si>
  <si>
    <t xml:space="preserve"> donation to KCDCC</t>
  </si>
  <si>
    <t>post cards</t>
  </si>
  <si>
    <t>X</t>
  </si>
  <si>
    <t>credit fee</t>
  </si>
  <si>
    <t>Debbie Hollyer PCO post cards and stamps, printing $183.94, stamps $175</t>
  </si>
  <si>
    <t>low cost fundraiser, (1 0f 3)</t>
  </si>
  <si>
    <t>low cost fundraiser, (2 of 3) #4466</t>
  </si>
  <si>
    <t>low cost fundraiser, #9752  (3 of 3) $165</t>
  </si>
  <si>
    <t>Bainbridge Pride  Parade, uncashed $60</t>
  </si>
  <si>
    <t>contribution to the 22LD, $100</t>
  </si>
  <si>
    <t>low cost fundraiser</t>
  </si>
  <si>
    <t>Virginia Bell, $44 dues, $6 donation</t>
  </si>
  <si>
    <t xml:space="preserve">dues </t>
  </si>
  <si>
    <t>rent</t>
  </si>
  <si>
    <t>Affini fee</t>
  </si>
  <si>
    <t>Wash. State Dem. Central Com, (1 0f 2)</t>
  </si>
  <si>
    <t>Sherry Appleton Surplus Account, (2 of 2) $4,397.47</t>
  </si>
  <si>
    <t>12/4/202</t>
  </si>
  <si>
    <t>Loren Bast, (1 of 8)</t>
  </si>
  <si>
    <t>Sylvia Castleman, (2 of 8)</t>
  </si>
  <si>
    <t>Roth Hafer, $44 Dues, $36 donation, (3 of 8)</t>
  </si>
  <si>
    <t>Hallette Salazar $44 dues, $6 don, (4 of 8)</t>
  </si>
  <si>
    <t>Lynette K. Ackman, $44 dues, $36 don, (5 of 8)</t>
  </si>
  <si>
    <t>Douglass Mackenzie, $44 dues, $6 don, (6 of 8)</t>
  </si>
  <si>
    <t>Saundra K. Senter, (7 of 8)</t>
  </si>
  <si>
    <t>Rusty Grable $24 dues, $6 donation, (8 of 8) $402</t>
  </si>
  <si>
    <t>Zoom Webinar Upgrade</t>
  </si>
  <si>
    <t>Marsha Cutting, (1 0f 5)</t>
  </si>
  <si>
    <t>Karen E Watson, $44 dues, $6 donation, (2 of 5)</t>
  </si>
  <si>
    <t>Erin Phillips, $44 dues, $36 donation, (3 of 5)</t>
  </si>
  <si>
    <t>Remo Barr, (4 of 5)</t>
  </si>
  <si>
    <t>Deborah Berg $24 dues $42.00 don (5 of 5) $284</t>
  </si>
  <si>
    <t xml:space="preserve">Ginger Sommerhauser (1 of 2) </t>
  </si>
  <si>
    <t>Jim Sommerhauser (2 of 2) $88 *</t>
  </si>
  <si>
    <t>Robert Gelder (3 of 4)</t>
  </si>
  <si>
    <t>Laurie Kadet (4 of 4) $176 *</t>
  </si>
  <si>
    <t>Shirley Clement Sax *total $308</t>
  </si>
  <si>
    <t>Jim Fendrich (2 of 4)</t>
  </si>
  <si>
    <t>Mary Bryant  and (1 of 4)</t>
  </si>
  <si>
    <t>Barbara Schiller</t>
  </si>
  <si>
    <t>Theodore Jones, $44 + $6 don.</t>
  </si>
  <si>
    <t>Washington State Democrats</t>
  </si>
  <si>
    <t>Carolynn Zimmers</t>
  </si>
  <si>
    <t>affifi</t>
  </si>
  <si>
    <t>affifni</t>
  </si>
  <si>
    <t>Paper for the printer, Hallette Salazar</t>
  </si>
  <si>
    <t>Joyce Rudolf</t>
  </si>
  <si>
    <t xml:space="preserve">Kathleen Canderle </t>
  </si>
  <si>
    <t>Debbie Hollyer, $44, $36 donation, (1 of 11)</t>
  </si>
  <si>
    <t>Elizabeth Dann, (2 of 11)</t>
  </si>
  <si>
    <t>Marilyn Miller, (3 of 11)</t>
  </si>
  <si>
    <t>Suzanne Griffith, (4 of 11)</t>
  </si>
  <si>
    <t>Donna Poole, $44, $36 don. (5 of 11)</t>
  </si>
  <si>
    <t>Katherin Woods, (6 of 11)</t>
  </si>
  <si>
    <t>Michael Woods, (7 of 11)</t>
  </si>
  <si>
    <t>Dianne Clouser, (8 of 11)</t>
  </si>
  <si>
    <t>Carole Williams, (9 of 11)</t>
  </si>
  <si>
    <t>Daniel Groff, + $6 don. (10 of 11)</t>
  </si>
  <si>
    <t>Julia( Holly) Brewer, (11 of 11) $542</t>
  </si>
  <si>
    <t>Colleen Taylor</t>
  </si>
  <si>
    <t>Val and Dave combined dues,  $12 donation</t>
  </si>
  <si>
    <t>Val Torrens</t>
  </si>
  <si>
    <t>Sandra Bullock</t>
  </si>
  <si>
    <t>Gene Bullock</t>
  </si>
  <si>
    <t>Gregory Wheeler</t>
  </si>
  <si>
    <t>Catherine Knight, $44 + $6 don.</t>
  </si>
  <si>
    <t>Margaret Adams</t>
  </si>
  <si>
    <t>Annette Wong, $44 + $36 don.</t>
  </si>
  <si>
    <t>Robert Mendonsa</t>
  </si>
  <si>
    <t>Jennifer Macaluso, $44 + $36 don.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</si>
</sst>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m/d/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FFFFFF"/>
      <name val="&amp;quot"/>
    </font>
    <font>
      <sz val="8"/>
      <color rgb="FF333333"/>
      <name val="&amp;quot"/>
    </font>
    <font>
      <sz val="8"/>
      <name val="&amp;quot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sz val="10"/>
      <color rgb="FFFF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171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0" fontId="2" fillId="0" borderId="0" xfId="0" applyFont="1" applyBorder="1"/>
    <xf numFmtId="165" fontId="0" fillId="0" borderId="0" xfId="0" applyNumberForma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165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horizontal="center" vertical="top"/>
    </xf>
    <xf numFmtId="8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horizontal="center"/>
    </xf>
    <xf numFmtId="8" fontId="8" fillId="0" borderId="0" xfId="0" applyNumberFormat="1" applyFont="1" applyFill="1" applyBorder="1"/>
    <xf numFmtId="165" fontId="8" fillId="0" borderId="0" xfId="0" applyNumberFormat="1" applyFont="1" applyFill="1" applyBorder="1"/>
    <xf numFmtId="0" fontId="9" fillId="0" borderId="0" xfId="0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/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/>
    <xf numFmtId="165" fontId="14" fillId="0" borderId="0" xfId="2" applyNumberFormat="1" applyFont="1" applyFill="1" applyBorder="1" applyAlignment="1" applyProtection="1">
      <alignment horizontal="center" vertical="top"/>
    </xf>
    <xf numFmtId="10" fontId="14" fillId="0" borderId="0" xfId="2" applyNumberFormat="1" applyFont="1" applyFill="1" applyBorder="1" applyAlignment="1" applyProtection="1">
      <alignment horizontal="center" vertical="top"/>
    </xf>
    <xf numFmtId="165" fontId="15" fillId="0" borderId="0" xfId="2" applyNumberFormat="1" applyFont="1" applyFill="1" applyBorder="1" applyAlignment="1" applyProtection="1">
      <alignment horizontal="center" vertical="top"/>
    </xf>
    <xf numFmtId="10" fontId="15" fillId="0" borderId="0" xfId="2" applyNumberFormat="1" applyFont="1" applyFill="1" applyBorder="1" applyAlignment="1" applyProtection="1">
      <alignment horizontal="center" vertical="top"/>
    </xf>
    <xf numFmtId="165" fontId="15" fillId="0" borderId="0" xfId="2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/>
    <xf numFmtId="165" fontId="15" fillId="0" borderId="0" xfId="2" applyNumberFormat="1" applyFont="1" applyFill="1" applyBorder="1"/>
    <xf numFmtId="0" fontId="15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10" fontId="15" fillId="0" borderId="0" xfId="2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0" xfId="0" applyFont="1" applyFill="1" applyBorder="1"/>
    <xf numFmtId="8" fontId="4" fillId="0" borderId="0" xfId="0" applyNumberFormat="1" applyFont="1" applyFill="1" applyBorder="1" applyAlignment="1">
      <alignment horizontal="center"/>
    </xf>
    <xf numFmtId="165" fontId="13" fillId="0" borderId="0" xfId="2" applyNumberFormat="1" applyFont="1" applyFill="1" applyBorder="1" applyAlignment="1" applyProtection="1">
      <alignment horizontal="center" vertical="top"/>
    </xf>
    <xf numFmtId="10" fontId="13" fillId="0" borderId="0" xfId="2" applyNumberFormat="1" applyFont="1" applyFill="1" applyBorder="1" applyAlignment="1" applyProtection="1">
      <alignment horizontal="center" vertical="top"/>
    </xf>
    <xf numFmtId="0" fontId="16" fillId="0" borderId="0" xfId="2" applyFont="1" applyFill="1" applyBorder="1" applyAlignment="1">
      <alignment horizontal="center"/>
    </xf>
    <xf numFmtId="165" fontId="14" fillId="0" borderId="0" xfId="2" applyNumberFormat="1" applyFont="1" applyFill="1" applyBorder="1"/>
    <xf numFmtId="10" fontId="14" fillId="0" borderId="0" xfId="2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0" fontId="13" fillId="0" borderId="0" xfId="2" applyNumberFormat="1" applyFont="1" applyFill="1" applyBorder="1" applyAlignment="1">
      <alignment horizontal="center"/>
    </xf>
    <xf numFmtId="17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17" fillId="0" borderId="0" xfId="0" applyNumberFormat="1" applyFont="1"/>
    <xf numFmtId="0" fontId="6" fillId="0" borderId="0" xfId="0" applyFont="1" applyAlignment="1">
      <alignment horizontal="center"/>
    </xf>
    <xf numFmtId="4" fontId="17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  <xf numFmtId="166" fontId="5" fillId="0" borderId="0" xfId="0" applyNumberFormat="1" applyFont="1"/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164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horizontal="center"/>
    </xf>
    <xf numFmtId="0" fontId="9" fillId="0" borderId="0" xfId="0" applyFont="1" applyAlignment="1">
      <alignment horizontal="right" wrapText="1"/>
    </xf>
    <xf numFmtId="0" fontId="8" fillId="0" borderId="0" xfId="0" applyFont="1"/>
    <xf numFmtId="0" fontId="6" fillId="0" borderId="0" xfId="0" applyFont="1" applyAlignment="1">
      <alignment horizontal="left" wrapText="1"/>
    </xf>
    <xf numFmtId="8" fontId="6" fillId="0" borderId="0" xfId="0" applyNumberFormat="1" applyFont="1" applyAlignment="1">
      <alignment horizontal="center" vertical="top"/>
    </xf>
    <xf numFmtId="4" fontId="9" fillId="0" borderId="0" xfId="0" applyNumberFormat="1" applyFont="1"/>
    <xf numFmtId="8" fontId="6" fillId="0" borderId="0" xfId="0" applyNumberFormat="1" applyFont="1" applyAlignment="1">
      <alignment horizontal="center"/>
    </xf>
    <xf numFmtId="165" fontId="9" fillId="0" borderId="0" xfId="0" applyNumberFormat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165" fontId="0" fillId="0" borderId="1" xfId="0" applyNumberForma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5" fontId="2" fillId="0" borderId="0" xfId="0" applyNumberFormat="1" applyFont="1"/>
    <xf numFmtId="0" fontId="19" fillId="0" borderId="0" xfId="0" applyFont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14" fontId="0" fillId="0" borderId="1" xfId="0" applyNumberForma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center"/>
    </xf>
    <xf numFmtId="165" fontId="22" fillId="0" borderId="0" xfId="0" applyNumberFormat="1" applyFont="1"/>
    <xf numFmtId="166" fontId="21" fillId="0" borderId="0" xfId="0" applyNumberFormat="1" applyFont="1" applyAlignment="1">
      <alignment horizontal="center"/>
    </xf>
    <xf numFmtId="166" fontId="21" fillId="0" borderId="0" xfId="0" applyNumberFormat="1" applyFont="1"/>
    <xf numFmtId="0" fontId="21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22" fillId="0" borderId="0" xfId="0" applyNumberFormat="1" applyFont="1"/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wrapText="1"/>
    </xf>
    <xf numFmtId="165" fontId="23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wrapText="1"/>
    </xf>
    <xf numFmtId="165" fontId="24" fillId="0" borderId="0" xfId="0" applyNumberFormat="1" applyFont="1"/>
    <xf numFmtId="0" fontId="25" fillId="0" borderId="0" xfId="0" applyFont="1" applyAlignment="1">
      <alignment horizontal="right" wrapText="1"/>
    </xf>
    <xf numFmtId="165" fontId="25" fillId="0" borderId="0" xfId="0" applyNumberFormat="1" applyFont="1"/>
    <xf numFmtId="165" fontId="21" fillId="0" borderId="0" xfId="0" applyNumberFormat="1" applyFont="1"/>
    <xf numFmtId="6" fontId="2" fillId="0" borderId="0" xfId="0" applyNumberFormat="1" applyFont="1"/>
    <xf numFmtId="165" fontId="2" fillId="0" borderId="0" xfId="0" applyNumberFormat="1" applyFont="1" applyAlignment="1">
      <alignment wrapText="1"/>
    </xf>
    <xf numFmtId="165" fontId="0" fillId="0" borderId="0" xfId="0" applyNumberFormat="1" applyFont="1"/>
    <xf numFmtId="0" fontId="23" fillId="0" borderId="0" xfId="0" applyFont="1" applyAlignment="1">
      <alignment horizontal="left" wrapText="1"/>
    </xf>
    <xf numFmtId="8" fontId="23" fillId="0" borderId="0" xfId="0" applyNumberFormat="1" applyFont="1" applyAlignment="1">
      <alignment wrapText="1"/>
    </xf>
    <xf numFmtId="6" fontId="24" fillId="0" borderId="0" xfId="0" applyNumberFormat="1" applyFont="1"/>
    <xf numFmtId="165" fontId="24" fillId="0" borderId="0" xfId="0" applyNumberFormat="1" applyFont="1" applyAlignment="1">
      <alignment wrapText="1"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65" fontId="26" fillId="0" borderId="0" xfId="0" applyNumberFormat="1" applyFont="1" applyAlignment="1">
      <alignment horizontal="center"/>
    </xf>
    <xf numFmtId="165" fontId="27" fillId="0" borderId="0" xfId="0" applyNumberFormat="1" applyFont="1"/>
    <xf numFmtId="166" fontId="26" fillId="0" borderId="0" xfId="0" applyNumberFormat="1" applyFont="1" applyAlignment="1">
      <alignment horizontal="center"/>
    </xf>
    <xf numFmtId="166" fontId="26" fillId="0" borderId="0" xfId="0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center"/>
    </xf>
    <xf numFmtId="165" fontId="5" fillId="3" borderId="0" xfId="0" applyNumberFormat="1" applyFont="1" applyFill="1"/>
    <xf numFmtId="166" fontId="0" fillId="3" borderId="0" xfId="0" applyNumberFormat="1" applyFill="1" applyAlignment="1">
      <alignment horizontal="center"/>
    </xf>
    <xf numFmtId="166" fontId="0" fillId="3" borderId="0" xfId="0" applyNumberFormat="1" applyFill="1"/>
    <xf numFmtId="0" fontId="0" fillId="3" borderId="0" xfId="0" applyFill="1" applyAlignment="1">
      <alignment horizontal="left" wrapText="1"/>
    </xf>
    <xf numFmtId="0" fontId="0" fillId="3" borderId="0" xfId="0" applyFill="1"/>
    <xf numFmtId="0" fontId="2" fillId="0" borderId="0" xfId="0" applyFont="1"/>
    <xf numFmtId="164" fontId="2" fillId="0" borderId="0" xfId="0" applyNumberFormat="1" applyFont="1"/>
    <xf numFmtId="0" fontId="24" fillId="0" borderId="0" xfId="0" applyFont="1"/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opLeftCell="A2" workbookViewId="0">
      <selection activeCell="K19" sqref="K19"/>
    </sheetView>
  </sheetViews>
  <sheetFormatPr defaultRowHeight="14.4"/>
  <cols>
    <col min="1" max="1" width="6.6640625" style="4" customWidth="1"/>
    <col min="2" max="2" width="32.33203125" style="30" customWidth="1"/>
    <col min="3" max="3" width="16.6640625" style="30" customWidth="1"/>
    <col min="4" max="4" width="16.109375" style="30" customWidth="1"/>
    <col min="5" max="5" width="17.109375" style="32" customWidth="1"/>
    <col min="6" max="6" width="11.109375" style="31" customWidth="1"/>
    <col min="15" max="15" width="15" customWidth="1"/>
  </cols>
  <sheetData>
    <row r="1" spans="1:6" s="5" customFormat="1" ht="18">
      <c r="A1" s="6"/>
      <c r="B1" s="156" t="s">
        <v>12</v>
      </c>
      <c r="C1" s="156"/>
      <c r="D1" s="156"/>
      <c r="E1" s="156"/>
      <c r="F1" s="156"/>
    </row>
    <row r="2" spans="1:6" s="5" customFormat="1" ht="18">
      <c r="A2" s="6"/>
      <c r="B2" s="11" t="s">
        <v>0</v>
      </c>
      <c r="C2" s="12" t="s">
        <v>1</v>
      </c>
      <c r="D2" s="12" t="s">
        <v>10</v>
      </c>
      <c r="E2" s="55" t="s">
        <v>9</v>
      </c>
      <c r="F2" s="55" t="s">
        <v>8</v>
      </c>
    </row>
    <row r="3" spans="1:6" s="5" customFormat="1" ht="15.6">
      <c r="A3" s="6">
        <v>4000</v>
      </c>
      <c r="B3" s="26" t="s">
        <v>15</v>
      </c>
      <c r="C3" s="18">
        <v>10000</v>
      </c>
      <c r="D3" s="14">
        <v>3338</v>
      </c>
      <c r="E3" s="33">
        <f>SUM(D3-C3)</f>
        <v>-6662</v>
      </c>
      <c r="F3" s="34">
        <f>(D3/C3)</f>
        <v>0.33379999999999999</v>
      </c>
    </row>
    <row r="4" spans="1:6" s="5" customFormat="1" ht="15.6">
      <c r="A4" s="6"/>
      <c r="B4" s="15" t="s">
        <v>13</v>
      </c>
      <c r="C4" s="18"/>
      <c r="D4" s="16">
        <v>577</v>
      </c>
      <c r="E4" s="35"/>
      <c r="F4" s="36"/>
    </row>
    <row r="5" spans="1:6" s="5" customFormat="1" ht="15.6">
      <c r="A5" s="6"/>
      <c r="B5" s="15" t="s">
        <v>14</v>
      </c>
      <c r="C5" s="18"/>
      <c r="D5" s="16">
        <v>2761</v>
      </c>
      <c r="E5" s="35"/>
      <c r="F5" s="36"/>
    </row>
    <row r="6" spans="1:6" s="5" customFormat="1" ht="15.6">
      <c r="A6" s="6"/>
      <c r="B6" s="21" t="s">
        <v>16</v>
      </c>
      <c r="C6" s="18">
        <v>0</v>
      </c>
      <c r="D6" s="14">
        <v>2220</v>
      </c>
      <c r="E6" s="33">
        <f>SUM(D6-C6)</f>
        <v>2220</v>
      </c>
      <c r="F6" s="34">
        <f>E6%</f>
        <v>22.2</v>
      </c>
    </row>
    <row r="7" spans="1:6" s="5" customFormat="1" ht="15.6">
      <c r="A7" s="6">
        <v>4096</v>
      </c>
      <c r="B7" s="21" t="s">
        <v>18</v>
      </c>
      <c r="C7" s="18">
        <f>SUM(C8:C11)</f>
        <v>15300</v>
      </c>
      <c r="D7" s="14">
        <v>22017</v>
      </c>
      <c r="E7" s="33">
        <f>SUM(D7-C7)</f>
        <v>6717</v>
      </c>
      <c r="F7" s="34">
        <f>(D7/C7)</f>
        <v>1.4390196078431372</v>
      </c>
    </row>
    <row r="8" spans="1:6" s="5" customFormat="1" ht="15.6">
      <c r="A8" s="6"/>
      <c r="B8" s="15" t="s">
        <v>17</v>
      </c>
      <c r="C8" s="19">
        <v>500</v>
      </c>
      <c r="D8" s="20">
        <v>9800</v>
      </c>
      <c r="E8" s="35"/>
      <c r="F8" s="36"/>
    </row>
    <row r="9" spans="1:6" s="5" customFormat="1" ht="15.6">
      <c r="A9" s="6"/>
      <c r="B9" s="15" t="s">
        <v>19</v>
      </c>
      <c r="C9" s="19">
        <v>0</v>
      </c>
      <c r="D9" s="20">
        <v>3992</v>
      </c>
      <c r="E9" s="35"/>
      <c r="F9" s="36"/>
    </row>
    <row r="10" spans="1:6" s="5" customFormat="1" ht="15.6">
      <c r="A10" s="6"/>
      <c r="B10" s="15" t="s">
        <v>20</v>
      </c>
      <c r="C10" s="19">
        <v>9800</v>
      </c>
      <c r="D10" s="20">
        <v>3025</v>
      </c>
      <c r="E10" s="35"/>
      <c r="F10" s="36"/>
    </row>
    <row r="11" spans="1:6" s="5" customFormat="1" ht="15.6">
      <c r="A11" s="6">
        <v>4098</v>
      </c>
      <c r="B11" s="15" t="s">
        <v>21</v>
      </c>
      <c r="C11" s="19">
        <v>5000</v>
      </c>
      <c r="D11" s="20">
        <v>5200</v>
      </c>
      <c r="E11" s="35"/>
      <c r="F11" s="36"/>
    </row>
    <row r="12" spans="1:6" s="5" customFormat="1" ht="15.6">
      <c r="A12" s="6">
        <v>4097</v>
      </c>
      <c r="B12" s="21" t="s">
        <v>22</v>
      </c>
      <c r="C12" s="22">
        <f>SUM(C13:C20)</f>
        <v>800</v>
      </c>
      <c r="D12" s="14">
        <f>SUM(D13:D20)</f>
        <v>491</v>
      </c>
      <c r="E12" s="33">
        <f>SUM(D12-C12)</f>
        <v>-309</v>
      </c>
      <c r="F12" s="34">
        <f>(D12/C12)</f>
        <v>0.61375000000000002</v>
      </c>
    </row>
    <row r="13" spans="1:6" s="5" customFormat="1" ht="15.6">
      <c r="A13" s="6"/>
      <c r="B13" s="15" t="s">
        <v>23</v>
      </c>
      <c r="C13" s="23"/>
      <c r="D13" s="16">
        <v>400</v>
      </c>
      <c r="E13" s="35"/>
      <c r="F13" s="36"/>
    </row>
    <row r="14" spans="1:6" s="5" customFormat="1" ht="15.6">
      <c r="A14" s="6"/>
      <c r="B14" s="25" t="s">
        <v>24</v>
      </c>
      <c r="C14" s="23"/>
      <c r="D14" s="16">
        <v>16</v>
      </c>
      <c r="E14" s="35"/>
      <c r="F14" s="36"/>
    </row>
    <row r="15" spans="1:6" s="5" customFormat="1" ht="15.6">
      <c r="A15" s="6"/>
      <c r="B15" s="25" t="s">
        <v>62</v>
      </c>
      <c r="C15" s="23"/>
      <c r="D15" s="16"/>
      <c r="E15" s="35"/>
      <c r="F15" s="36"/>
    </row>
    <row r="16" spans="1:6" s="5" customFormat="1" ht="15.6">
      <c r="A16" s="6"/>
      <c r="B16" s="15" t="s">
        <v>25</v>
      </c>
      <c r="C16" s="23"/>
      <c r="D16" s="16">
        <v>75</v>
      </c>
      <c r="E16" s="35"/>
      <c r="F16" s="36"/>
    </row>
    <row r="17" spans="1:6" s="5" customFormat="1" ht="15.6">
      <c r="A17" s="6"/>
      <c r="B17" s="15" t="s">
        <v>26</v>
      </c>
      <c r="C17" s="23">
        <v>800</v>
      </c>
      <c r="D17" s="16">
        <v>0</v>
      </c>
      <c r="E17" s="35"/>
      <c r="F17" s="36"/>
    </row>
    <row r="18" spans="1:6" s="5" customFormat="1" ht="15.6">
      <c r="A18" s="6"/>
      <c r="B18" s="15" t="s">
        <v>27</v>
      </c>
      <c r="C18" s="23"/>
      <c r="D18" s="16">
        <v>0</v>
      </c>
      <c r="E18" s="37"/>
      <c r="F18" s="36"/>
    </row>
    <row r="19" spans="1:6" s="5" customFormat="1" ht="15.6">
      <c r="A19" s="6"/>
      <c r="B19" s="15" t="s">
        <v>28</v>
      </c>
      <c r="C19" s="23"/>
      <c r="D19" s="16">
        <v>0</v>
      </c>
      <c r="E19" s="37"/>
      <c r="F19" s="36"/>
    </row>
    <row r="20" spans="1:6" s="5" customFormat="1" ht="15.6">
      <c r="A20" s="6"/>
      <c r="B20" s="15" t="s">
        <v>29</v>
      </c>
      <c r="C20" s="23"/>
      <c r="D20" s="16">
        <v>0</v>
      </c>
      <c r="E20" s="37"/>
      <c r="F20" s="36"/>
    </row>
    <row r="21" spans="1:6" s="5" customFormat="1" ht="15.6">
      <c r="A21" s="6">
        <v>4100</v>
      </c>
      <c r="B21" s="26" t="s">
        <v>30</v>
      </c>
      <c r="C21" s="22">
        <v>500</v>
      </c>
      <c r="D21" s="14">
        <v>0</v>
      </c>
      <c r="E21" s="33">
        <f>SUM(D21-C21)</f>
        <v>-500</v>
      </c>
      <c r="F21" s="34">
        <f>E21%</f>
        <v>-5</v>
      </c>
    </row>
    <row r="22" spans="1:6" s="5" customFormat="1" ht="15.6">
      <c r="A22" s="6">
        <v>4400</v>
      </c>
      <c r="B22" s="26" t="s">
        <v>31</v>
      </c>
      <c r="C22" s="27">
        <v>0</v>
      </c>
      <c r="D22" s="14">
        <v>2.17</v>
      </c>
      <c r="E22" s="33">
        <f>SUM(D22-C22)</f>
        <v>2.17</v>
      </c>
      <c r="F22" s="34">
        <f>E22%</f>
        <v>2.1700000000000001E-2</v>
      </c>
    </row>
    <row r="23" spans="1:6" s="5" customFormat="1" ht="15.6">
      <c r="A23" s="6"/>
      <c r="B23" s="26" t="s">
        <v>32</v>
      </c>
      <c r="C23" s="28">
        <v>10865.02</v>
      </c>
      <c r="D23" s="14">
        <v>10865.02</v>
      </c>
      <c r="E23" s="33">
        <f>SUM(D23-C23)</f>
        <v>0</v>
      </c>
      <c r="F23" s="34">
        <f>(D23/C23)</f>
        <v>1</v>
      </c>
    </row>
    <row r="24" spans="1:6" s="5" customFormat="1" ht="15.6">
      <c r="A24" s="6"/>
      <c r="B24" s="26"/>
      <c r="C24" s="27"/>
      <c r="D24" s="14"/>
      <c r="E24" s="35"/>
      <c r="F24" s="36"/>
    </row>
    <row r="25" spans="1:6" s="5" customFormat="1" ht="18">
      <c r="A25" s="6"/>
      <c r="B25" s="51" t="s">
        <v>2</v>
      </c>
      <c r="C25" s="52">
        <f>SUM(C3+C6+C7+C12+C21+C22+C23)</f>
        <v>37465.020000000004</v>
      </c>
      <c r="D25" s="52">
        <f>SUM(D3+D6+D7+D12+D21+D22+D23)</f>
        <v>38933.19</v>
      </c>
      <c r="E25" s="53">
        <f>SUM(D25-C25)</f>
        <v>1468.1699999999983</v>
      </c>
      <c r="F25" s="54">
        <f>(D25/C25)</f>
        <v>1.0391877543372456</v>
      </c>
    </row>
    <row r="26" spans="1:6" s="7" customFormat="1" ht="15.6">
      <c r="A26" s="6"/>
      <c r="B26" s="13"/>
      <c r="C26" s="13"/>
      <c r="D26" s="38"/>
      <c r="E26" s="39"/>
      <c r="F26" s="36"/>
    </row>
    <row r="27" spans="1:6" s="8" customFormat="1" ht="18">
      <c r="A27" s="6"/>
      <c r="B27" s="29" t="s">
        <v>3</v>
      </c>
      <c r="C27" s="12" t="s">
        <v>1</v>
      </c>
      <c r="D27" s="12" t="s">
        <v>10</v>
      </c>
      <c r="E27" s="55" t="s">
        <v>9</v>
      </c>
      <c r="F27" s="55" t="s">
        <v>8</v>
      </c>
    </row>
    <row r="28" spans="1:6" s="7" customFormat="1" ht="15.6">
      <c r="A28" s="6">
        <v>5000</v>
      </c>
      <c r="B28" s="41" t="s">
        <v>33</v>
      </c>
      <c r="C28" s="14">
        <v>500</v>
      </c>
      <c r="D28" s="14">
        <v>588.29999999999995</v>
      </c>
      <c r="E28" s="33">
        <f t="shared" ref="E28:E40" si="0">SUM(D28-C28)</f>
        <v>88.299999999999955</v>
      </c>
      <c r="F28" s="34">
        <f>(D28/C28)</f>
        <v>1.1765999999999999</v>
      </c>
    </row>
    <row r="29" spans="1:6" s="7" customFormat="1" ht="16.5" customHeight="1">
      <c r="A29" s="6">
        <v>5001</v>
      </c>
      <c r="B29" s="41" t="s">
        <v>34</v>
      </c>
      <c r="C29" s="42">
        <v>0</v>
      </c>
      <c r="D29" s="14">
        <v>6000</v>
      </c>
      <c r="E29" s="33">
        <f t="shared" si="0"/>
        <v>6000</v>
      </c>
      <c r="F29" s="34">
        <f>E29%</f>
        <v>60</v>
      </c>
    </row>
    <row r="30" spans="1:6" s="7" customFormat="1" ht="15.6">
      <c r="A30" s="6">
        <v>5020</v>
      </c>
      <c r="B30" s="26" t="s">
        <v>35</v>
      </c>
      <c r="C30" s="42">
        <v>500</v>
      </c>
      <c r="D30" s="14">
        <v>727.48</v>
      </c>
      <c r="E30" s="33">
        <f t="shared" si="0"/>
        <v>227.48000000000002</v>
      </c>
      <c r="F30" s="34">
        <f t="shared" ref="F30:F37" si="1">(D30/C30)</f>
        <v>1.45496</v>
      </c>
    </row>
    <row r="31" spans="1:6" s="7" customFormat="1" ht="15.6">
      <c r="A31" s="6">
        <v>5030</v>
      </c>
      <c r="B31" s="26" t="s">
        <v>36</v>
      </c>
      <c r="C31" s="14">
        <v>8000</v>
      </c>
      <c r="D31" s="14">
        <v>2000</v>
      </c>
      <c r="E31" s="33">
        <f t="shared" si="0"/>
        <v>-6000</v>
      </c>
      <c r="F31" s="34">
        <f t="shared" si="1"/>
        <v>0.25</v>
      </c>
    </row>
    <row r="32" spans="1:6" s="7" customFormat="1" ht="15.6">
      <c r="A32" s="6">
        <v>5040</v>
      </c>
      <c r="B32" s="26" t="s">
        <v>37</v>
      </c>
      <c r="C32" s="14">
        <v>500</v>
      </c>
      <c r="D32" s="14">
        <v>0</v>
      </c>
      <c r="E32" s="33">
        <f t="shared" si="0"/>
        <v>-500</v>
      </c>
      <c r="F32" s="34">
        <f t="shared" si="1"/>
        <v>0</v>
      </c>
    </row>
    <row r="33" spans="1:15" s="7" customFormat="1" ht="15.6">
      <c r="A33" s="6">
        <v>5070</v>
      </c>
      <c r="B33" s="26" t="s">
        <v>38</v>
      </c>
      <c r="C33" s="14">
        <v>800</v>
      </c>
      <c r="D33" s="14">
        <v>0</v>
      </c>
      <c r="E33" s="33">
        <f t="shared" si="0"/>
        <v>-800</v>
      </c>
      <c r="F33" s="34">
        <f t="shared" si="1"/>
        <v>0</v>
      </c>
    </row>
    <row r="34" spans="1:15" s="7" customFormat="1" ht="15.6">
      <c r="A34" s="6">
        <v>5080</v>
      </c>
      <c r="B34" s="26" t="s">
        <v>39</v>
      </c>
      <c r="C34" s="14">
        <v>100</v>
      </c>
      <c r="D34" s="14">
        <v>0</v>
      </c>
      <c r="E34" s="33">
        <f t="shared" si="0"/>
        <v>-100</v>
      </c>
      <c r="F34" s="34">
        <f t="shared" si="1"/>
        <v>0</v>
      </c>
    </row>
    <row r="35" spans="1:15" s="7" customFormat="1" ht="15.6">
      <c r="A35" s="6">
        <v>5100</v>
      </c>
      <c r="B35" s="26" t="s">
        <v>40</v>
      </c>
      <c r="C35" s="14">
        <v>1000</v>
      </c>
      <c r="D35" s="14">
        <v>0</v>
      </c>
      <c r="E35" s="33">
        <f t="shared" si="0"/>
        <v>-1000</v>
      </c>
      <c r="F35" s="34">
        <f t="shared" si="1"/>
        <v>0</v>
      </c>
    </row>
    <row r="36" spans="1:15" s="7" customFormat="1" ht="15.6">
      <c r="A36" s="6">
        <v>5140</v>
      </c>
      <c r="B36" s="26" t="s">
        <v>41</v>
      </c>
      <c r="C36" s="14">
        <v>500</v>
      </c>
      <c r="D36" s="14">
        <v>0</v>
      </c>
      <c r="E36" s="33">
        <f t="shared" si="0"/>
        <v>-500</v>
      </c>
      <c r="F36" s="34">
        <f t="shared" si="1"/>
        <v>0</v>
      </c>
    </row>
    <row r="37" spans="1:15" s="7" customFormat="1" ht="15.6">
      <c r="A37" s="6">
        <v>5150</v>
      </c>
      <c r="B37" s="26" t="s">
        <v>42</v>
      </c>
      <c r="C37" s="14">
        <v>500</v>
      </c>
      <c r="D37" s="14">
        <v>16.350000000000001</v>
      </c>
      <c r="E37" s="33">
        <f t="shared" si="0"/>
        <v>-483.65</v>
      </c>
      <c r="F37" s="34">
        <f t="shared" si="1"/>
        <v>3.27E-2</v>
      </c>
    </row>
    <row r="38" spans="1:15" s="7" customFormat="1" ht="15.6">
      <c r="A38" s="6">
        <v>5160</v>
      </c>
      <c r="B38" s="26" t="s">
        <v>43</v>
      </c>
      <c r="C38" s="14">
        <v>0</v>
      </c>
      <c r="D38" s="14">
        <v>0</v>
      </c>
      <c r="E38" s="33">
        <f t="shared" si="0"/>
        <v>0</v>
      </c>
      <c r="F38" s="34">
        <f>E38%</f>
        <v>0</v>
      </c>
    </row>
    <row r="39" spans="1:15" s="7" customFormat="1" ht="15.6">
      <c r="A39" s="6">
        <v>5170</v>
      </c>
      <c r="B39" s="26" t="s">
        <v>44</v>
      </c>
      <c r="C39" s="14">
        <v>300</v>
      </c>
      <c r="D39" s="14">
        <v>147.66999999999999</v>
      </c>
      <c r="E39" s="33">
        <f t="shared" si="0"/>
        <v>-152.33000000000001</v>
      </c>
      <c r="F39" s="34">
        <f>(D39/C39)</f>
        <v>0.4922333333333333</v>
      </c>
    </row>
    <row r="40" spans="1:15" s="7" customFormat="1" ht="15.6">
      <c r="A40" s="6">
        <v>5190</v>
      </c>
      <c r="B40" s="43" t="s">
        <v>47</v>
      </c>
      <c r="C40" s="14">
        <v>500</v>
      </c>
      <c r="D40" s="14">
        <v>356</v>
      </c>
      <c r="E40" s="33">
        <f t="shared" si="0"/>
        <v>-144</v>
      </c>
      <c r="F40" s="34">
        <f>(D40/C40)</f>
        <v>0.71199999999999997</v>
      </c>
    </row>
    <row r="41" spans="1:15" s="7" customFormat="1" ht="15.6">
      <c r="A41" s="6"/>
      <c r="B41" s="44" t="s">
        <v>45</v>
      </c>
      <c r="C41" s="45"/>
      <c r="D41" s="20">
        <v>71.25</v>
      </c>
      <c r="E41" s="39"/>
      <c r="F41" s="46"/>
    </row>
    <row r="42" spans="1:15" s="7" customFormat="1" ht="15.6">
      <c r="A42" s="6"/>
      <c r="B42" s="44" t="s">
        <v>46</v>
      </c>
      <c r="C42" s="45"/>
      <c r="D42" s="20">
        <v>284.75</v>
      </c>
      <c r="E42" s="39"/>
      <c r="F42" s="46"/>
    </row>
    <row r="43" spans="1:15" s="7" customFormat="1" ht="15.6">
      <c r="A43" s="6">
        <v>5200</v>
      </c>
      <c r="B43" s="26" t="s">
        <v>4</v>
      </c>
      <c r="C43" s="14">
        <v>1000</v>
      </c>
      <c r="D43" s="14">
        <v>0</v>
      </c>
      <c r="E43" s="33">
        <f>SUM(D43-C43)</f>
        <v>-1000</v>
      </c>
      <c r="F43" s="34">
        <f>(D43/C43)</f>
        <v>0</v>
      </c>
    </row>
    <row r="44" spans="1:15" s="7" customFormat="1" ht="15.6">
      <c r="A44" s="6">
        <v>5210</v>
      </c>
      <c r="B44" s="26" t="s">
        <v>48</v>
      </c>
      <c r="C44" s="14">
        <v>750</v>
      </c>
      <c r="D44" s="14">
        <v>1125</v>
      </c>
      <c r="E44" s="33">
        <f>SUM(D44-C44)</f>
        <v>375</v>
      </c>
      <c r="F44" s="34">
        <f>(D44/C44)</f>
        <v>1.5</v>
      </c>
    </row>
    <row r="45" spans="1:15" s="7" customFormat="1" ht="15.6">
      <c r="A45" s="6">
        <v>5220</v>
      </c>
      <c r="B45" s="26" t="s">
        <v>52</v>
      </c>
      <c r="C45" s="14">
        <v>3200</v>
      </c>
      <c r="D45" s="14">
        <v>1010</v>
      </c>
      <c r="E45" s="33">
        <f>SUM(D45-C45)</f>
        <v>-2190</v>
      </c>
      <c r="F45" s="34">
        <f>(D45/C45)</f>
        <v>0.31562499999999999</v>
      </c>
    </row>
    <row r="46" spans="1:15" s="7" customFormat="1" ht="15.6">
      <c r="A46" s="6"/>
      <c r="B46" s="15" t="s">
        <v>49</v>
      </c>
      <c r="C46" s="38"/>
      <c r="D46" s="47">
        <v>860</v>
      </c>
      <c r="E46" s="39"/>
      <c r="F46" s="46"/>
      <c r="O46" s="10"/>
    </row>
    <row r="47" spans="1:15" s="7" customFormat="1" ht="15.6">
      <c r="A47" s="6"/>
      <c r="B47" s="15" t="s">
        <v>50</v>
      </c>
      <c r="C47" s="38"/>
      <c r="D47" s="48">
        <v>150</v>
      </c>
      <c r="E47" s="39"/>
      <c r="F47" s="46"/>
    </row>
    <row r="48" spans="1:15" s="7" customFormat="1" ht="15.6">
      <c r="A48" s="6"/>
      <c r="B48" s="15" t="s">
        <v>51</v>
      </c>
      <c r="C48" s="13"/>
      <c r="D48" s="38"/>
      <c r="E48" s="39"/>
      <c r="F48" s="46"/>
    </row>
    <row r="49" spans="1:6" s="7" customFormat="1" ht="15.6">
      <c r="A49" s="6"/>
      <c r="B49" s="15" t="s">
        <v>11</v>
      </c>
      <c r="C49" s="13"/>
      <c r="D49" s="38"/>
      <c r="E49" s="39"/>
      <c r="F49" s="46"/>
    </row>
    <row r="50" spans="1:6" s="7" customFormat="1" ht="15.6">
      <c r="A50" s="6">
        <v>5260</v>
      </c>
      <c r="B50" s="21" t="s">
        <v>53</v>
      </c>
      <c r="C50" s="14">
        <v>600</v>
      </c>
      <c r="D50" s="14">
        <f>SUM(D51:D53)</f>
        <v>2150.6400000000003</v>
      </c>
      <c r="E50" s="33">
        <f>SUM(D50-C50)</f>
        <v>1550.6400000000003</v>
      </c>
      <c r="F50" s="34">
        <f>(D50/C50)</f>
        <v>3.5844000000000005</v>
      </c>
    </row>
    <row r="51" spans="1:6" s="7" customFormat="1" ht="15.6">
      <c r="A51" s="6"/>
      <c r="B51" s="15" t="s">
        <v>54</v>
      </c>
      <c r="C51" s="24"/>
      <c r="D51" s="16">
        <v>540</v>
      </c>
      <c r="E51" s="39"/>
      <c r="F51" s="46"/>
    </row>
    <row r="52" spans="1:6" s="7" customFormat="1" ht="15.6">
      <c r="A52" s="6"/>
      <c r="B52" s="15" t="s">
        <v>55</v>
      </c>
      <c r="C52" s="24"/>
      <c r="D52" s="16">
        <v>155</v>
      </c>
      <c r="E52" s="39"/>
      <c r="F52" s="46"/>
    </row>
    <row r="53" spans="1:6" s="7" customFormat="1" ht="15.6">
      <c r="A53" s="6"/>
      <c r="B53" s="15" t="s">
        <v>56</v>
      </c>
      <c r="C53" s="24"/>
      <c r="D53" s="16">
        <v>1455.64</v>
      </c>
      <c r="E53" s="39"/>
      <c r="F53" s="46"/>
    </row>
    <row r="54" spans="1:6" s="7" customFormat="1" ht="15.6">
      <c r="A54" s="6">
        <v>5310</v>
      </c>
      <c r="B54" s="21" t="s">
        <v>57</v>
      </c>
      <c r="C54" s="14">
        <v>500</v>
      </c>
      <c r="D54" s="14">
        <v>0</v>
      </c>
      <c r="E54" s="33">
        <f>SUM(D54-C54)</f>
        <v>-500</v>
      </c>
      <c r="F54" s="34">
        <f>(D54/C54)</f>
        <v>0</v>
      </c>
    </row>
    <row r="55" spans="1:6" s="7" customFormat="1" ht="15.6">
      <c r="A55" s="6">
        <v>6000</v>
      </c>
      <c r="B55" s="21" t="s">
        <v>58</v>
      </c>
      <c r="C55" s="14">
        <v>100</v>
      </c>
      <c r="D55" s="14">
        <v>345.42</v>
      </c>
      <c r="E55" s="33">
        <f>SUM(D55-C55)</f>
        <v>245.42000000000002</v>
      </c>
      <c r="F55" s="34">
        <f>(D55/C55)</f>
        <v>3.4542000000000002</v>
      </c>
    </row>
    <row r="56" spans="1:6" s="7" customFormat="1" ht="15.6">
      <c r="A56" s="6">
        <v>6010</v>
      </c>
      <c r="B56" s="21" t="s">
        <v>59</v>
      </c>
      <c r="C56" s="14">
        <v>5000</v>
      </c>
      <c r="D56" s="14">
        <v>7229.94</v>
      </c>
      <c r="E56" s="33">
        <f>SUM(D56-C56)</f>
        <v>2229.9399999999996</v>
      </c>
      <c r="F56" s="34">
        <f>(D56/C56)</f>
        <v>1.4459879999999998</v>
      </c>
    </row>
    <row r="57" spans="1:6" s="7" customFormat="1" ht="15.6">
      <c r="A57" s="6">
        <v>6020</v>
      </c>
      <c r="B57" s="21" t="s">
        <v>60</v>
      </c>
      <c r="C57" s="14">
        <v>0</v>
      </c>
      <c r="D57" s="14">
        <v>121.67</v>
      </c>
      <c r="E57" s="33">
        <f>SUM(D57-C57)</f>
        <v>121.67</v>
      </c>
      <c r="F57" s="34">
        <f>E57%</f>
        <v>1.2167000000000001</v>
      </c>
    </row>
    <row r="58" spans="1:6" s="7" customFormat="1" ht="15.6">
      <c r="A58" s="6"/>
      <c r="B58" s="17"/>
      <c r="C58" s="49"/>
      <c r="D58" s="49"/>
      <c r="E58" s="56"/>
      <c r="F58" s="57"/>
    </row>
    <row r="59" spans="1:6" s="9" customFormat="1" ht="18">
      <c r="A59" s="6"/>
      <c r="B59" s="51" t="s">
        <v>5</v>
      </c>
      <c r="C59" s="58">
        <f>SUM(C28:C57)</f>
        <v>24350</v>
      </c>
      <c r="D59" s="58">
        <f>SUM(D28+D29+D30+D31+D32+D33+D34+D35+D36+D37+D38+D39+D40+D43+D44+D45+D50+D54+D55+D56+D57)</f>
        <v>21818.47</v>
      </c>
      <c r="E59" s="53">
        <f>SUM(D59-C59)</f>
        <v>-2531.5299999999988</v>
      </c>
      <c r="F59" s="59">
        <f>(D59/C59)</f>
        <v>0.89603572895277217</v>
      </c>
    </row>
    <row r="60" spans="1:6" s="7" customFormat="1" ht="15.6">
      <c r="A60" s="6"/>
      <c r="B60" s="13"/>
      <c r="C60" s="13"/>
      <c r="D60" s="38"/>
      <c r="E60" s="56"/>
      <c r="F60" s="57"/>
    </row>
    <row r="61" spans="1:6" s="7" customFormat="1" ht="18">
      <c r="A61" s="6"/>
      <c r="B61" s="51" t="s">
        <v>6</v>
      </c>
      <c r="C61" s="52">
        <f>SUM(C25-C59)</f>
        <v>13115.020000000004</v>
      </c>
      <c r="D61" s="52">
        <f>SUM(D25-D59)</f>
        <v>17114.72</v>
      </c>
      <c r="E61" s="53">
        <f>SUM(D61-C61)</f>
        <v>3999.6999999999971</v>
      </c>
      <c r="F61" s="59">
        <f>(D61/C61)</f>
        <v>1.3049709417141564</v>
      </c>
    </row>
    <row r="62" spans="1:6" s="7" customFormat="1" ht="15.6">
      <c r="A62" s="6"/>
      <c r="B62" s="13"/>
      <c r="C62" s="13"/>
      <c r="D62" s="13"/>
      <c r="E62" s="50"/>
      <c r="F62" s="40"/>
    </row>
    <row r="63" spans="1:6" s="7" customFormat="1" ht="15.6">
      <c r="A63" s="6"/>
      <c r="B63" s="26" t="s">
        <v>61</v>
      </c>
      <c r="C63" s="22">
        <f>(C61)</f>
        <v>13115.020000000004</v>
      </c>
      <c r="D63" s="22">
        <f>(D61)</f>
        <v>17114.72</v>
      </c>
      <c r="E63" s="50"/>
      <c r="F63" s="40"/>
    </row>
  </sheetData>
  <mergeCells count="1">
    <mergeCell ref="B1:F1"/>
  </mergeCells>
  <printOptions gridLines="1"/>
  <pageMargins left="0.7" right="0.7" top="0.75" bottom="0.75" header="0.3" footer="0.3"/>
  <pageSetup orientation="landscape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opLeftCell="A22" workbookViewId="0">
      <selection activeCell="F29" sqref="F29"/>
    </sheetView>
  </sheetViews>
  <sheetFormatPr defaultRowHeight="14.4"/>
  <cols>
    <col min="1" max="1" width="11.33203125" customWidth="1"/>
    <col min="2" max="2" width="43.109375" customWidth="1"/>
    <col min="3" max="3" width="21.33203125" customWidth="1"/>
    <col min="4" max="4" width="17.33203125" customWidth="1"/>
    <col min="5" max="5" width="16.33203125" customWidth="1"/>
  </cols>
  <sheetData>
    <row r="1" spans="1:5" ht="18">
      <c r="A1" s="6"/>
      <c r="B1" s="11" t="s">
        <v>0</v>
      </c>
      <c r="C1" s="12" t="s">
        <v>1</v>
      </c>
      <c r="D1" s="12" t="s">
        <v>10</v>
      </c>
      <c r="E1" s="2" t="s">
        <v>67</v>
      </c>
    </row>
    <row r="2" spans="1:5" ht="15.6">
      <c r="A2" s="6">
        <v>4000</v>
      </c>
      <c r="B2" s="26" t="s">
        <v>15</v>
      </c>
      <c r="C2" s="18">
        <v>10000</v>
      </c>
      <c r="D2" s="14">
        <v>5212</v>
      </c>
      <c r="E2" s="64">
        <v>5368</v>
      </c>
    </row>
    <row r="3" spans="1:5" ht="15.6">
      <c r="A3" s="6"/>
      <c r="B3" s="15" t="s">
        <v>13</v>
      </c>
      <c r="C3" s="18"/>
      <c r="D3" s="16">
        <v>768</v>
      </c>
    </row>
    <row r="4" spans="1:5" ht="15.6">
      <c r="A4" s="6"/>
      <c r="B4" s="15" t="s">
        <v>14</v>
      </c>
      <c r="C4" s="18"/>
      <c r="D4" s="16">
        <v>4444</v>
      </c>
    </row>
    <row r="5" spans="1:5" ht="15.6">
      <c r="A5" s="6"/>
      <c r="B5" s="21" t="s">
        <v>16</v>
      </c>
      <c r="C5" s="18">
        <v>0</v>
      </c>
      <c r="D5" s="14">
        <v>2674</v>
      </c>
      <c r="E5" s="64">
        <v>2000</v>
      </c>
    </row>
    <row r="6" spans="1:5" ht="15" customHeight="1">
      <c r="A6" s="6">
        <v>4096</v>
      </c>
      <c r="B6" s="21" t="s">
        <v>18</v>
      </c>
      <c r="C6" s="18">
        <f>SUM(C7:C10)</f>
        <v>15300</v>
      </c>
      <c r="D6" s="18">
        <f>SUM(D7:D10)</f>
        <v>22495</v>
      </c>
      <c r="E6" s="18">
        <f>SUM(E7:E10)</f>
        <v>21800</v>
      </c>
    </row>
    <row r="7" spans="1:5" ht="15.6">
      <c r="A7" s="6"/>
      <c r="B7" s="15" t="s">
        <v>17</v>
      </c>
      <c r="C7" s="19">
        <v>500</v>
      </c>
      <c r="D7" s="20">
        <v>9800</v>
      </c>
      <c r="E7" s="67">
        <v>10000</v>
      </c>
    </row>
    <row r="8" spans="1:5" ht="15.6">
      <c r="A8" s="6"/>
      <c r="B8" s="15" t="s">
        <v>19</v>
      </c>
      <c r="C8" s="19">
        <v>0</v>
      </c>
      <c r="D8" s="20">
        <v>3992</v>
      </c>
      <c r="E8" s="67">
        <v>3800</v>
      </c>
    </row>
    <row r="9" spans="1:5" ht="15.6">
      <c r="A9" s="6"/>
      <c r="B9" s="15" t="s">
        <v>20</v>
      </c>
      <c r="C9" s="19">
        <v>9800</v>
      </c>
      <c r="D9" s="20">
        <v>3025</v>
      </c>
      <c r="E9" s="67">
        <v>3000</v>
      </c>
    </row>
    <row r="10" spans="1:5" ht="15.6">
      <c r="A10" s="6">
        <v>4098</v>
      </c>
      <c r="B10" s="15" t="s">
        <v>21</v>
      </c>
      <c r="C10" s="19">
        <v>5000</v>
      </c>
      <c r="D10" s="20">
        <v>5678</v>
      </c>
      <c r="E10" s="67">
        <v>5000</v>
      </c>
    </row>
    <row r="11" spans="1:5" ht="15.6">
      <c r="A11" s="6">
        <v>4097</v>
      </c>
      <c r="B11" s="21" t="s">
        <v>22</v>
      </c>
      <c r="C11" s="22">
        <f>SUM(C12:C19)</f>
        <v>800</v>
      </c>
      <c r="D11" s="14">
        <f>SUM(D12:D19)</f>
        <v>491</v>
      </c>
      <c r="E11" s="22">
        <f>SUM(E12:E19)</f>
        <v>1200</v>
      </c>
    </row>
    <row r="12" spans="1:5" ht="15.6">
      <c r="A12" s="6"/>
      <c r="B12" s="15" t="s">
        <v>23</v>
      </c>
      <c r="C12" s="23"/>
      <c r="D12" s="16">
        <v>400</v>
      </c>
      <c r="E12" s="65">
        <v>200</v>
      </c>
    </row>
    <row r="13" spans="1:5" ht="15.6">
      <c r="A13" s="6"/>
      <c r="B13" s="25" t="s">
        <v>24</v>
      </c>
      <c r="C13" s="23"/>
      <c r="D13" s="16">
        <v>16</v>
      </c>
      <c r="E13" s="65"/>
    </row>
    <row r="14" spans="1:5" ht="15.6">
      <c r="A14" s="6"/>
      <c r="B14" s="25" t="s">
        <v>62</v>
      </c>
      <c r="C14" s="23"/>
      <c r="D14" s="16"/>
      <c r="E14" s="65"/>
    </row>
    <row r="15" spans="1:5" ht="15.6">
      <c r="A15" s="6"/>
      <c r="B15" s="15" t="s">
        <v>68</v>
      </c>
      <c r="C15" s="23"/>
      <c r="D15" s="16">
        <v>75</v>
      </c>
      <c r="E15" s="65"/>
    </row>
    <row r="16" spans="1:5" ht="15.6">
      <c r="A16" s="6"/>
      <c r="B16" s="15" t="s">
        <v>26</v>
      </c>
      <c r="C16" s="23">
        <v>800</v>
      </c>
      <c r="D16" s="16">
        <v>0</v>
      </c>
      <c r="E16" s="65">
        <v>1000</v>
      </c>
    </row>
    <row r="17" spans="1:5" ht="15.6">
      <c r="A17" s="6"/>
      <c r="B17" s="15" t="s">
        <v>27</v>
      </c>
      <c r="C17" s="23"/>
      <c r="D17" s="16">
        <v>0</v>
      </c>
      <c r="E17" s="65"/>
    </row>
    <row r="18" spans="1:5" ht="15.6">
      <c r="A18" s="6"/>
      <c r="B18" s="15" t="s">
        <v>28</v>
      </c>
      <c r="C18" s="23"/>
      <c r="D18" s="16">
        <v>0</v>
      </c>
      <c r="E18" s="65"/>
    </row>
    <row r="19" spans="1:5" ht="15.6">
      <c r="A19" s="6"/>
      <c r="B19" s="15" t="s">
        <v>29</v>
      </c>
      <c r="C19" s="23"/>
      <c r="D19" s="16">
        <v>0</v>
      </c>
      <c r="E19" s="65"/>
    </row>
    <row r="20" spans="1:5" ht="15.6">
      <c r="A20" s="6">
        <v>4100</v>
      </c>
      <c r="B20" s="26" t="s">
        <v>30</v>
      </c>
      <c r="C20" s="22">
        <v>500</v>
      </c>
      <c r="D20" s="14">
        <v>0</v>
      </c>
      <c r="E20" s="64">
        <v>0</v>
      </c>
    </row>
    <row r="21" spans="1:5" ht="15.6">
      <c r="A21" s="6">
        <v>4400</v>
      </c>
      <c r="B21" s="26" t="s">
        <v>31</v>
      </c>
      <c r="C21" s="27">
        <v>0</v>
      </c>
      <c r="D21" s="14">
        <v>2.17</v>
      </c>
      <c r="E21" s="64">
        <v>5</v>
      </c>
    </row>
    <row r="22" spans="1:5" ht="15.6">
      <c r="A22" s="6"/>
      <c r="B22" s="26" t="s">
        <v>32</v>
      </c>
      <c r="C22" s="28">
        <v>10865.02</v>
      </c>
      <c r="D22" s="14">
        <v>10865.02</v>
      </c>
      <c r="E22" s="64">
        <v>15000</v>
      </c>
    </row>
    <row r="23" spans="1:5" ht="4.8" customHeight="1">
      <c r="A23" s="6"/>
      <c r="B23" s="26"/>
      <c r="C23" s="27"/>
      <c r="D23" s="14"/>
    </row>
    <row r="24" spans="1:5" ht="18">
      <c r="A24" s="6"/>
      <c r="B24" s="51" t="s">
        <v>2</v>
      </c>
      <c r="C24" s="52">
        <f>SUM(C2+C5+C6+C11+C20+C21+C22)</f>
        <v>37465.020000000004</v>
      </c>
      <c r="D24" s="52">
        <f>SUM(D2+D5+D6+D11+D20+D21+D22)</f>
        <v>41739.19</v>
      </c>
      <c r="E24" s="52">
        <f>SUM(E2+E5+E6+E11+E20+E21+E22)</f>
        <v>45373</v>
      </c>
    </row>
    <row r="25" spans="1:5" ht="3" customHeight="1">
      <c r="A25" s="6"/>
      <c r="B25" s="13"/>
      <c r="C25" s="13"/>
      <c r="D25" s="38"/>
    </row>
    <row r="26" spans="1:5" ht="18">
      <c r="A26" s="6"/>
      <c r="B26" s="29" t="s">
        <v>3</v>
      </c>
      <c r="C26" s="12" t="s">
        <v>1</v>
      </c>
      <c r="D26" s="12" t="s">
        <v>10</v>
      </c>
      <c r="E26" s="66" t="s">
        <v>67</v>
      </c>
    </row>
    <row r="27" spans="1:5" ht="15.6">
      <c r="A27" s="6">
        <v>5000</v>
      </c>
      <c r="B27" s="41" t="s">
        <v>33</v>
      </c>
      <c r="C27" s="14">
        <v>500</v>
      </c>
      <c r="D27" s="14">
        <v>1052.03</v>
      </c>
      <c r="E27" s="64">
        <v>600</v>
      </c>
    </row>
    <row r="28" spans="1:5" ht="15.6">
      <c r="A28" s="6">
        <v>5020</v>
      </c>
      <c r="B28" s="26" t="s">
        <v>35</v>
      </c>
      <c r="C28" s="42">
        <v>500</v>
      </c>
      <c r="D28" s="14">
        <v>727.48</v>
      </c>
      <c r="E28" s="64">
        <v>1000</v>
      </c>
    </row>
    <row r="29" spans="1:5" ht="15.6">
      <c r="A29" s="6">
        <v>5030</v>
      </c>
      <c r="B29" s="26" t="s">
        <v>36</v>
      </c>
      <c r="C29" s="14">
        <v>8000</v>
      </c>
      <c r="D29" s="14">
        <v>2200</v>
      </c>
      <c r="E29" s="64">
        <v>17500</v>
      </c>
    </row>
    <row r="30" spans="1:5" ht="15.6">
      <c r="A30" s="6">
        <v>5040</v>
      </c>
      <c r="B30" s="26" t="s">
        <v>37</v>
      </c>
      <c r="C30" s="14">
        <v>500</v>
      </c>
      <c r="D30" s="14">
        <v>0</v>
      </c>
      <c r="E30" s="64">
        <v>500</v>
      </c>
    </row>
    <row r="31" spans="1:5" ht="15.6">
      <c r="A31" s="6">
        <v>5070</v>
      </c>
      <c r="B31" s="26" t="s">
        <v>38</v>
      </c>
      <c r="C31" s="14">
        <v>800</v>
      </c>
      <c r="D31" s="14">
        <v>0</v>
      </c>
      <c r="E31" s="64">
        <v>820</v>
      </c>
    </row>
    <row r="32" spans="1:5" ht="15.6">
      <c r="A32" s="6">
        <v>5080</v>
      </c>
      <c r="B32" s="26" t="s">
        <v>39</v>
      </c>
      <c r="C32" s="14">
        <v>100</v>
      </c>
      <c r="D32" s="14">
        <v>0</v>
      </c>
      <c r="E32" s="64">
        <v>100</v>
      </c>
    </row>
    <row r="33" spans="1:5" ht="15.6">
      <c r="A33" s="6">
        <v>5100</v>
      </c>
      <c r="B33" s="26" t="s">
        <v>40</v>
      </c>
      <c r="C33" s="14">
        <v>1000</v>
      </c>
      <c r="D33" s="14">
        <v>0</v>
      </c>
      <c r="E33" s="64" t="s">
        <v>259</v>
      </c>
    </row>
    <row r="34" spans="1:5" ht="15.6">
      <c r="A34" s="6">
        <v>5140</v>
      </c>
      <c r="B34" s="26" t="s">
        <v>41</v>
      </c>
      <c r="C34" s="14">
        <v>500</v>
      </c>
      <c r="D34" s="14">
        <v>0</v>
      </c>
      <c r="E34" s="64" t="s">
        <v>259</v>
      </c>
    </row>
    <row r="35" spans="1:5" ht="15.6">
      <c r="A35" s="6">
        <v>5150</v>
      </c>
      <c r="B35" s="26" t="s">
        <v>42</v>
      </c>
      <c r="C35" s="14">
        <v>500</v>
      </c>
      <c r="D35" s="14">
        <v>16.350000000000001</v>
      </c>
      <c r="E35" s="64">
        <v>250</v>
      </c>
    </row>
    <row r="36" spans="1:5" ht="15.6">
      <c r="A36" s="6">
        <v>5160</v>
      </c>
      <c r="B36" s="26" t="s">
        <v>43</v>
      </c>
      <c r="C36" s="14">
        <v>0</v>
      </c>
      <c r="D36" s="14">
        <v>0</v>
      </c>
      <c r="E36" s="64">
        <v>200</v>
      </c>
    </row>
    <row r="37" spans="1:5" ht="15.6">
      <c r="A37" s="6">
        <v>5170</v>
      </c>
      <c r="B37" s="26" t="s">
        <v>44</v>
      </c>
      <c r="C37" s="14">
        <v>300</v>
      </c>
      <c r="D37" s="14">
        <v>292.66000000000003</v>
      </c>
      <c r="E37" s="64">
        <v>680</v>
      </c>
    </row>
    <row r="38" spans="1:5" ht="15.6">
      <c r="A38" s="6">
        <v>5190</v>
      </c>
      <c r="B38" s="43" t="s">
        <v>47</v>
      </c>
      <c r="C38" s="14">
        <v>500</v>
      </c>
      <c r="D38" s="14">
        <v>425.27</v>
      </c>
      <c r="E38" s="64">
        <v>1000</v>
      </c>
    </row>
    <row r="39" spans="1:5" ht="15.6">
      <c r="A39" s="6"/>
      <c r="B39" s="44" t="s">
        <v>45</v>
      </c>
      <c r="C39" s="45"/>
      <c r="D39" s="20">
        <v>71.25</v>
      </c>
      <c r="E39" s="64"/>
    </row>
    <row r="40" spans="1:5" ht="15.6">
      <c r="A40" s="6"/>
      <c r="B40" s="44" t="s">
        <v>46</v>
      </c>
      <c r="C40" s="45"/>
      <c r="D40" s="20">
        <v>284.75</v>
      </c>
      <c r="E40" s="64"/>
    </row>
    <row r="41" spans="1:5" ht="15.6">
      <c r="A41" s="6">
        <v>5200</v>
      </c>
      <c r="B41" s="26" t="s">
        <v>4</v>
      </c>
      <c r="C41" s="14">
        <v>1000</v>
      </c>
      <c r="D41" s="14">
        <v>0</v>
      </c>
      <c r="E41" s="64">
        <v>3750</v>
      </c>
    </row>
    <row r="42" spans="1:5" ht="15.6">
      <c r="A42" s="6">
        <v>5210</v>
      </c>
      <c r="B42" s="26" t="s">
        <v>48</v>
      </c>
      <c r="C42" s="14">
        <v>750</v>
      </c>
      <c r="D42" s="14">
        <v>1125</v>
      </c>
      <c r="E42" s="64">
        <v>750</v>
      </c>
    </row>
    <row r="43" spans="1:5" ht="15.6">
      <c r="A43" s="6">
        <v>5220</v>
      </c>
      <c r="B43" s="26" t="s">
        <v>52</v>
      </c>
      <c r="C43" s="14">
        <v>3200</v>
      </c>
      <c r="D43" s="64">
        <f>SUM(D44:D47)</f>
        <v>1182</v>
      </c>
      <c r="E43" s="64">
        <f>SUM(E44:E47)</f>
        <v>2030</v>
      </c>
    </row>
    <row r="44" spans="1:5" ht="15.6">
      <c r="A44" s="6"/>
      <c r="B44" s="15" t="s">
        <v>49</v>
      </c>
      <c r="C44" s="38"/>
      <c r="D44" s="47">
        <v>1032</v>
      </c>
      <c r="E44" s="65">
        <v>1080</v>
      </c>
    </row>
    <row r="45" spans="1:5" ht="15.6">
      <c r="A45" s="6"/>
      <c r="B45" s="15" t="s">
        <v>50</v>
      </c>
      <c r="C45" s="38"/>
      <c r="D45" s="48">
        <v>150</v>
      </c>
      <c r="E45" s="65">
        <v>550</v>
      </c>
    </row>
    <row r="46" spans="1:5" ht="15.6">
      <c r="A46" s="6"/>
      <c r="B46" s="15" t="s">
        <v>51</v>
      </c>
      <c r="C46" s="13"/>
      <c r="D46" s="38"/>
      <c r="E46" s="65">
        <v>400</v>
      </c>
    </row>
    <row r="47" spans="1:5" ht="15.6">
      <c r="A47" s="6"/>
      <c r="B47" s="15" t="s">
        <v>11</v>
      </c>
      <c r="C47" s="13"/>
      <c r="D47" s="38"/>
      <c r="E47" s="65" t="s">
        <v>259</v>
      </c>
    </row>
    <row r="48" spans="1:5" ht="15.6">
      <c r="A48" s="6">
        <v>5260</v>
      </c>
      <c r="B48" s="21" t="s">
        <v>69</v>
      </c>
      <c r="C48" s="14">
        <v>600</v>
      </c>
      <c r="D48" s="14">
        <f>SUM(D49:D51)</f>
        <v>2150.6400000000003</v>
      </c>
      <c r="E48" s="64">
        <v>2500</v>
      </c>
    </row>
    <row r="49" spans="1:5" ht="15.6">
      <c r="A49" s="6"/>
      <c r="B49" s="15" t="s">
        <v>54</v>
      </c>
      <c r="C49" s="24"/>
      <c r="D49" s="16">
        <v>540</v>
      </c>
      <c r="E49" s="61">
        <v>540</v>
      </c>
    </row>
    <row r="50" spans="1:5" ht="2.4" customHeight="1">
      <c r="A50" s="6"/>
      <c r="B50" s="15" t="s">
        <v>55</v>
      </c>
      <c r="C50" s="24"/>
      <c r="D50" s="16">
        <v>155</v>
      </c>
      <c r="E50" s="61"/>
    </row>
    <row r="51" spans="1:5" ht="15.6">
      <c r="A51" s="6"/>
      <c r="B51" s="15" t="s">
        <v>56</v>
      </c>
      <c r="C51" s="24"/>
      <c r="D51" s="16">
        <v>1455.64</v>
      </c>
      <c r="E51" s="61"/>
    </row>
    <row r="52" spans="1:5" ht="15.6">
      <c r="A52" s="6">
        <v>5310</v>
      </c>
      <c r="B52" s="21" t="s">
        <v>57</v>
      </c>
      <c r="C52" s="14">
        <v>500</v>
      </c>
      <c r="D52" s="14">
        <v>0</v>
      </c>
      <c r="E52" s="64">
        <v>500</v>
      </c>
    </row>
    <row r="53" spans="1:5" ht="15.6">
      <c r="A53" s="6">
        <v>6000</v>
      </c>
      <c r="B53" s="21" t="s">
        <v>58</v>
      </c>
      <c r="C53" s="14">
        <v>100</v>
      </c>
      <c r="D53" s="14">
        <v>345.42</v>
      </c>
      <c r="E53" s="64">
        <v>350</v>
      </c>
    </row>
    <row r="54" spans="1:5" ht="15.6">
      <c r="A54" s="6">
        <v>6010</v>
      </c>
      <c r="B54" s="21" t="s">
        <v>59</v>
      </c>
      <c r="C54" s="14">
        <v>5000</v>
      </c>
      <c r="D54" s="14">
        <v>7229.94</v>
      </c>
      <c r="E54" s="64">
        <v>7500</v>
      </c>
    </row>
    <row r="55" spans="1:5" ht="15.6">
      <c r="A55" s="6">
        <v>6020</v>
      </c>
      <c r="B55" s="21" t="s">
        <v>60</v>
      </c>
      <c r="C55" s="14">
        <v>0</v>
      </c>
      <c r="D55" s="14">
        <v>121.67</v>
      </c>
      <c r="E55" s="64">
        <v>200</v>
      </c>
    </row>
    <row r="56" spans="1:5" ht="2.4" customHeight="1">
      <c r="A56" s="6"/>
      <c r="B56" s="17"/>
      <c r="C56" s="49"/>
      <c r="D56" s="49"/>
    </row>
    <row r="57" spans="1:5" ht="18">
      <c r="A57" s="6"/>
      <c r="B57" s="51" t="s">
        <v>5</v>
      </c>
      <c r="C57" s="58">
        <f>SUM(C27:C55)</f>
        <v>24350</v>
      </c>
      <c r="D57" s="58">
        <f>SUM(D27+D28+D29+D30+D31+D32+D33+D34+D35+D36+D37+D38+D41+D42+D43+D48+D52+D53+D54+D55)</f>
        <v>16868.46</v>
      </c>
      <c r="E57" s="58" t="e">
        <f>SUM(E27+E28+E29+E30+E31+E32+E33+E34+E35+E36+E37+E38+E41+E42+E43+E48+E52+E53+E54+E55)</f>
        <v>#VALUE!</v>
      </c>
    </row>
    <row r="58" spans="1:5" ht="3" customHeight="1">
      <c r="A58" s="6"/>
      <c r="B58" s="13"/>
      <c r="C58" s="13"/>
      <c r="D58" s="38"/>
    </row>
    <row r="59" spans="1:5" ht="18">
      <c r="A59" s="6"/>
      <c r="B59" s="51" t="s">
        <v>6</v>
      </c>
      <c r="C59" s="52">
        <f>SUM(C24-C57)</f>
        <v>13115.020000000004</v>
      </c>
      <c r="D59" s="52">
        <f>SUM(D24-D57)</f>
        <v>24870.730000000003</v>
      </c>
      <c r="E59" s="52" t="e">
        <f>SUM(E24-E57)</f>
        <v>#VALUE!</v>
      </c>
    </row>
    <row r="60" spans="1:5" ht="3.6" customHeight="1">
      <c r="A60" s="6"/>
      <c r="B60" s="13"/>
      <c r="C60" s="13"/>
      <c r="D60" s="13"/>
    </row>
    <row r="61" spans="1:5" ht="15.6">
      <c r="A61" s="6"/>
      <c r="B61" s="26" t="s">
        <v>61</v>
      </c>
      <c r="C61" s="22">
        <f>(C59)</f>
        <v>13115.020000000004</v>
      </c>
      <c r="D61" s="22">
        <f>(D59)</f>
        <v>24870.730000000003</v>
      </c>
    </row>
    <row r="62" spans="1:5" ht="15.6">
      <c r="B62" t="s">
        <v>70</v>
      </c>
      <c r="E62" s="22" t="e">
        <f>(E59)</f>
        <v>#VALUE!</v>
      </c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2"/>
  <sheetViews>
    <sheetView topLeftCell="A336" workbookViewId="0">
      <selection activeCell="L355" sqref="L355"/>
    </sheetView>
  </sheetViews>
  <sheetFormatPr defaultRowHeight="14.4"/>
  <cols>
    <col min="1" max="1" width="2.88671875" style="62" customWidth="1"/>
    <col min="2" max="2" width="9.6640625" style="62" customWidth="1"/>
    <col min="3" max="3" width="11.33203125" style="112" customWidth="1"/>
    <col min="4" max="4" width="15.77734375" style="68" customWidth="1"/>
    <col min="5" max="5" width="6.88671875" style="62" customWidth="1"/>
    <col min="6" max="6" width="9.44140625" style="63" customWidth="1"/>
    <col min="7" max="7" width="8.77734375" style="63" customWidth="1"/>
    <col min="8" max="8" width="14.88671875" style="61" customWidth="1"/>
    <col min="9" max="9" width="9.77734375" style="78" customWidth="1"/>
    <col min="10" max="10" width="9.6640625" style="79" customWidth="1"/>
    <col min="11" max="11" width="42.44140625" style="102" customWidth="1"/>
    <col min="12" max="13" width="8.21875" customWidth="1"/>
    <col min="14" max="14" width="1.33203125" customWidth="1"/>
    <col min="15" max="15" width="0.6640625" customWidth="1"/>
  </cols>
  <sheetData>
    <row r="1" spans="1:12">
      <c r="A1" s="157" t="s">
        <v>71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2">
      <c r="A2" s="69" t="s">
        <v>72</v>
      </c>
      <c r="B2" s="69" t="s">
        <v>73</v>
      </c>
      <c r="C2" s="110" t="s">
        <v>74</v>
      </c>
      <c r="D2" s="69" t="s">
        <v>75</v>
      </c>
      <c r="E2" s="69" t="s">
        <v>76</v>
      </c>
      <c r="F2" s="71" t="s">
        <v>77</v>
      </c>
      <c r="G2" s="71" t="s">
        <v>78</v>
      </c>
      <c r="H2" s="71" t="s">
        <v>79</v>
      </c>
      <c r="I2" s="70" t="s">
        <v>80</v>
      </c>
      <c r="J2" s="70" t="s">
        <v>81</v>
      </c>
      <c r="K2" s="103" t="s">
        <v>82</v>
      </c>
    </row>
    <row r="3" spans="1:12">
      <c r="A3" s="72"/>
      <c r="B3" s="72"/>
      <c r="C3" s="111">
        <v>43794</v>
      </c>
      <c r="D3" s="74" t="s">
        <v>87</v>
      </c>
      <c r="E3" s="72"/>
      <c r="F3" s="75"/>
      <c r="G3" s="75"/>
      <c r="H3" s="76">
        <v>9230.2800000000007</v>
      </c>
      <c r="I3" s="73">
        <v>43794</v>
      </c>
      <c r="J3" s="77">
        <v>43767</v>
      </c>
      <c r="K3" s="104" t="s">
        <v>91</v>
      </c>
    </row>
    <row r="4" spans="1:12">
      <c r="A4" s="72">
        <v>1</v>
      </c>
      <c r="B4" s="72" t="s">
        <v>83</v>
      </c>
      <c r="C4" s="111">
        <v>43799</v>
      </c>
      <c r="D4" s="74" t="s">
        <v>84</v>
      </c>
      <c r="E4" s="72">
        <v>4000</v>
      </c>
      <c r="F4" s="75"/>
      <c r="G4" s="75">
        <v>132</v>
      </c>
      <c r="H4" s="76">
        <f t="shared" ref="H4:H35" si="0">SUM(H3-F4+G4)</f>
        <v>9362.2800000000007</v>
      </c>
      <c r="I4" s="73" t="s">
        <v>111</v>
      </c>
      <c r="J4" s="77"/>
      <c r="K4" s="102" t="s">
        <v>85</v>
      </c>
      <c r="L4" s="74"/>
    </row>
    <row r="5" spans="1:12">
      <c r="A5" s="72">
        <v>2</v>
      </c>
      <c r="B5" s="72" t="s">
        <v>86</v>
      </c>
      <c r="C5" s="111">
        <v>43800</v>
      </c>
      <c r="D5" s="74" t="s">
        <v>88</v>
      </c>
      <c r="E5" s="72">
        <v>5220</v>
      </c>
      <c r="F5" s="75">
        <v>86</v>
      </c>
      <c r="G5" s="75"/>
      <c r="H5" s="76">
        <f t="shared" si="0"/>
        <v>9276.2800000000007</v>
      </c>
      <c r="I5" s="73"/>
      <c r="J5" s="77">
        <v>43800</v>
      </c>
      <c r="K5" s="104" t="s">
        <v>92</v>
      </c>
    </row>
    <row r="6" spans="1:12">
      <c r="A6" s="72"/>
      <c r="B6" s="72" t="s">
        <v>83</v>
      </c>
      <c r="C6" s="111">
        <v>43801</v>
      </c>
      <c r="D6" s="74" t="s">
        <v>84</v>
      </c>
      <c r="E6" s="72">
        <v>4000</v>
      </c>
      <c r="F6" s="75"/>
      <c r="G6" s="75">
        <v>424</v>
      </c>
      <c r="H6" s="76">
        <f t="shared" si="0"/>
        <v>9700.2800000000007</v>
      </c>
      <c r="I6" s="73" t="s">
        <v>111</v>
      </c>
      <c r="J6" s="77"/>
      <c r="K6" s="104" t="s">
        <v>89</v>
      </c>
    </row>
    <row r="7" spans="1:12">
      <c r="A7" s="72"/>
      <c r="B7" s="72" t="s">
        <v>90</v>
      </c>
      <c r="C7" s="111">
        <v>43801</v>
      </c>
      <c r="D7" s="74" t="s">
        <v>93</v>
      </c>
      <c r="E7" s="72">
        <v>5000</v>
      </c>
      <c r="F7" s="75">
        <v>14.33</v>
      </c>
      <c r="G7" s="75"/>
      <c r="H7" s="76">
        <f t="shared" si="0"/>
        <v>9685.9500000000007</v>
      </c>
      <c r="I7" s="73"/>
      <c r="J7" s="77"/>
      <c r="K7" s="104"/>
    </row>
    <row r="8" spans="1:12" ht="27.6">
      <c r="A8" s="72"/>
      <c r="B8" s="72" t="s">
        <v>83</v>
      </c>
      <c r="C8" s="111">
        <v>43802</v>
      </c>
      <c r="D8" s="74" t="s">
        <v>84</v>
      </c>
      <c r="E8" s="72">
        <v>4000</v>
      </c>
      <c r="F8" s="75"/>
      <c r="G8" s="75">
        <v>176</v>
      </c>
      <c r="H8" s="76">
        <f t="shared" si="0"/>
        <v>9861.9500000000007</v>
      </c>
      <c r="I8" s="73" t="s">
        <v>111</v>
      </c>
      <c r="J8" s="77"/>
      <c r="K8" s="104" t="s">
        <v>94</v>
      </c>
    </row>
    <row r="9" spans="1:12">
      <c r="A9" s="72"/>
      <c r="B9" s="72" t="s">
        <v>83</v>
      </c>
      <c r="C9" s="111">
        <v>43803</v>
      </c>
      <c r="D9" s="74" t="s">
        <v>84</v>
      </c>
      <c r="E9" s="72">
        <v>4000</v>
      </c>
      <c r="F9" s="75"/>
      <c r="G9" s="75">
        <v>88</v>
      </c>
      <c r="H9" s="76">
        <f t="shared" si="0"/>
        <v>9949.9500000000007</v>
      </c>
      <c r="I9" s="73" t="s">
        <v>111</v>
      </c>
      <c r="J9" s="77"/>
      <c r="K9" s="104" t="s">
        <v>95</v>
      </c>
    </row>
    <row r="10" spans="1:12">
      <c r="A10" s="72"/>
      <c r="B10" s="72" t="s">
        <v>83</v>
      </c>
      <c r="C10" s="111">
        <v>43804</v>
      </c>
      <c r="D10" s="74" t="s">
        <v>84</v>
      </c>
      <c r="E10" s="72">
        <v>4000</v>
      </c>
      <c r="F10" s="75"/>
      <c r="G10" s="75">
        <v>24</v>
      </c>
      <c r="H10" s="76">
        <f t="shared" si="0"/>
        <v>9973.9500000000007</v>
      </c>
      <c r="I10" s="73" t="s">
        <v>111</v>
      </c>
      <c r="J10" s="77"/>
      <c r="K10" s="104" t="s">
        <v>96</v>
      </c>
    </row>
    <row r="11" spans="1:12" ht="41.4">
      <c r="A11" s="72"/>
      <c r="B11" s="72" t="s">
        <v>83</v>
      </c>
      <c r="C11" s="111">
        <v>43807</v>
      </c>
      <c r="D11" s="74" t="s">
        <v>84</v>
      </c>
      <c r="E11" s="72">
        <v>4000</v>
      </c>
      <c r="F11" s="75"/>
      <c r="G11" s="75">
        <v>198</v>
      </c>
      <c r="H11" s="76">
        <f t="shared" si="0"/>
        <v>10171.950000000001</v>
      </c>
      <c r="I11" s="73" t="s">
        <v>111</v>
      </c>
      <c r="J11" s="77"/>
      <c r="K11" s="104" t="s">
        <v>97</v>
      </c>
    </row>
    <row r="12" spans="1:12" ht="27.6">
      <c r="A12" s="72"/>
      <c r="B12" s="72">
        <v>1028</v>
      </c>
      <c r="C12" s="111">
        <v>43808</v>
      </c>
      <c r="D12" s="74" t="s">
        <v>98</v>
      </c>
      <c r="E12" s="72">
        <v>5150</v>
      </c>
      <c r="F12" s="75">
        <v>292</v>
      </c>
      <c r="G12" s="75"/>
      <c r="H12" s="76">
        <f t="shared" si="0"/>
        <v>9879.9500000000007</v>
      </c>
      <c r="I12" s="73" t="s">
        <v>111</v>
      </c>
      <c r="J12" s="77"/>
      <c r="K12" s="104" t="s">
        <v>99</v>
      </c>
    </row>
    <row r="13" spans="1:12" ht="27.6">
      <c r="A13" s="72"/>
      <c r="B13" s="72">
        <v>1029</v>
      </c>
      <c r="C13" s="111">
        <v>43808</v>
      </c>
      <c r="D13" s="74" t="s">
        <v>141</v>
      </c>
      <c r="E13" s="72">
        <v>5170</v>
      </c>
      <c r="F13" s="75">
        <v>115</v>
      </c>
      <c r="G13" s="75"/>
      <c r="H13" s="76">
        <f t="shared" si="0"/>
        <v>9764.9500000000007</v>
      </c>
      <c r="I13" s="73"/>
      <c r="J13" s="77"/>
      <c r="K13" s="104" t="s">
        <v>100</v>
      </c>
    </row>
    <row r="14" spans="1:12" ht="27.6">
      <c r="A14" s="72"/>
      <c r="B14" s="72" t="s">
        <v>83</v>
      </c>
      <c r="C14" s="111">
        <v>43809</v>
      </c>
      <c r="D14" s="74" t="s">
        <v>84</v>
      </c>
      <c r="E14" s="72">
        <v>4000</v>
      </c>
      <c r="F14" s="75"/>
      <c r="G14" s="75">
        <v>44</v>
      </c>
      <c r="H14" s="76">
        <f t="shared" si="0"/>
        <v>9808.9500000000007</v>
      </c>
      <c r="I14" s="73" t="s">
        <v>111</v>
      </c>
      <c r="J14" s="77">
        <v>43809</v>
      </c>
      <c r="K14" s="104" t="s">
        <v>101</v>
      </c>
    </row>
    <row r="15" spans="1:12">
      <c r="A15" s="72"/>
      <c r="B15" s="72" t="s">
        <v>83</v>
      </c>
      <c r="C15" s="111">
        <v>43811</v>
      </c>
      <c r="D15" s="74" t="s">
        <v>84</v>
      </c>
      <c r="E15" s="72">
        <v>4000</v>
      </c>
      <c r="F15" s="75"/>
      <c r="G15" s="75">
        <v>44</v>
      </c>
      <c r="H15" s="76">
        <f t="shared" si="0"/>
        <v>9852.9500000000007</v>
      </c>
      <c r="I15" s="73" t="s">
        <v>111</v>
      </c>
      <c r="J15" s="77"/>
      <c r="K15" s="104" t="s">
        <v>102</v>
      </c>
    </row>
    <row r="16" spans="1:12">
      <c r="A16" s="72"/>
      <c r="B16" s="72" t="s">
        <v>83</v>
      </c>
      <c r="C16" s="111">
        <v>43816</v>
      </c>
      <c r="D16" s="74" t="s">
        <v>84</v>
      </c>
      <c r="E16" s="72">
        <v>4000</v>
      </c>
      <c r="F16" s="75"/>
      <c r="G16" s="75">
        <v>0</v>
      </c>
      <c r="H16" s="76">
        <f t="shared" si="0"/>
        <v>9852.9500000000007</v>
      </c>
      <c r="I16" s="73" t="s">
        <v>111</v>
      </c>
      <c r="J16" s="77"/>
      <c r="K16" s="104" t="s">
        <v>109</v>
      </c>
    </row>
    <row r="17" spans="1:11" ht="27.6">
      <c r="A17" s="72"/>
      <c r="B17" s="72" t="s">
        <v>83</v>
      </c>
      <c r="C17" s="111">
        <v>43816</v>
      </c>
      <c r="D17" s="74" t="s">
        <v>84</v>
      </c>
      <c r="E17" s="72">
        <v>4000</v>
      </c>
      <c r="F17" s="75"/>
      <c r="G17" s="75">
        <v>221</v>
      </c>
      <c r="H17" s="76">
        <f t="shared" si="0"/>
        <v>10073.950000000001</v>
      </c>
      <c r="I17" s="73" t="s">
        <v>111</v>
      </c>
      <c r="J17" s="77"/>
      <c r="K17" s="104" t="s">
        <v>110</v>
      </c>
    </row>
    <row r="18" spans="1:11">
      <c r="A18" s="72"/>
      <c r="B18" s="72" t="s">
        <v>83</v>
      </c>
      <c r="C18" s="111">
        <v>43817</v>
      </c>
      <c r="D18" s="74" t="s">
        <v>84</v>
      </c>
      <c r="E18" s="72">
        <v>4000</v>
      </c>
      <c r="F18" s="75"/>
      <c r="G18" s="75">
        <v>24</v>
      </c>
      <c r="H18" s="76">
        <f t="shared" si="0"/>
        <v>10097.950000000001</v>
      </c>
      <c r="I18" s="73" t="s">
        <v>111</v>
      </c>
      <c r="J18" s="77"/>
      <c r="K18" s="104" t="s">
        <v>103</v>
      </c>
    </row>
    <row r="19" spans="1:11">
      <c r="A19" s="72"/>
      <c r="B19" s="72">
        <v>1772</v>
      </c>
      <c r="C19" s="111">
        <v>43818</v>
      </c>
      <c r="D19" s="74" t="s">
        <v>84</v>
      </c>
      <c r="E19" s="72">
        <v>4000</v>
      </c>
      <c r="F19" s="75"/>
      <c r="G19" s="75">
        <v>44</v>
      </c>
      <c r="H19" s="76">
        <f t="shared" si="0"/>
        <v>10141.950000000001</v>
      </c>
      <c r="I19" s="73" t="s">
        <v>111</v>
      </c>
      <c r="J19" s="77"/>
      <c r="K19" s="104" t="s">
        <v>104</v>
      </c>
    </row>
    <row r="20" spans="1:11">
      <c r="A20" s="72"/>
      <c r="B20" s="72">
        <v>10523</v>
      </c>
      <c r="C20" s="111">
        <v>43818</v>
      </c>
      <c r="D20" s="74" t="s">
        <v>84</v>
      </c>
      <c r="E20" s="72">
        <v>4000</v>
      </c>
      <c r="F20" s="75"/>
      <c r="G20" s="75">
        <v>44</v>
      </c>
      <c r="H20" s="76">
        <f t="shared" si="0"/>
        <v>10185.950000000001</v>
      </c>
      <c r="I20" s="73" t="s">
        <v>111</v>
      </c>
      <c r="J20" s="77"/>
      <c r="K20" s="104" t="s">
        <v>105</v>
      </c>
    </row>
    <row r="21" spans="1:11">
      <c r="A21" s="72"/>
      <c r="B21" s="72" t="s">
        <v>83</v>
      </c>
      <c r="C21" s="111">
        <v>43818</v>
      </c>
      <c r="D21" s="74" t="s">
        <v>84</v>
      </c>
      <c r="E21" s="72">
        <v>4000</v>
      </c>
      <c r="F21" s="75"/>
      <c r="G21" s="75">
        <v>44</v>
      </c>
      <c r="H21" s="76">
        <f t="shared" si="0"/>
        <v>10229.950000000001</v>
      </c>
      <c r="I21" s="73" t="s">
        <v>111</v>
      </c>
      <c r="J21" s="77"/>
      <c r="K21" s="104" t="s">
        <v>106</v>
      </c>
    </row>
    <row r="22" spans="1:11">
      <c r="A22" s="72"/>
      <c r="B22" s="72" t="s">
        <v>83</v>
      </c>
      <c r="C22" s="111">
        <v>43819</v>
      </c>
      <c r="D22" s="74" t="s">
        <v>84</v>
      </c>
      <c r="E22" s="72">
        <v>4000</v>
      </c>
      <c r="F22" s="75"/>
      <c r="G22" s="75">
        <v>80</v>
      </c>
      <c r="H22" s="76">
        <f t="shared" si="0"/>
        <v>10309.950000000001</v>
      </c>
      <c r="I22" s="73" t="s">
        <v>111</v>
      </c>
      <c r="J22" s="77"/>
      <c r="K22" s="104" t="s">
        <v>107</v>
      </c>
    </row>
    <row r="23" spans="1:11">
      <c r="A23" s="72"/>
      <c r="B23" s="72" t="s">
        <v>83</v>
      </c>
      <c r="C23" s="111">
        <v>43825</v>
      </c>
      <c r="D23" s="74" t="s">
        <v>84</v>
      </c>
      <c r="E23" s="72">
        <v>4000</v>
      </c>
      <c r="F23" s="75"/>
      <c r="G23" s="75">
        <v>44</v>
      </c>
      <c r="H23" s="76">
        <f t="shared" si="0"/>
        <v>10353.950000000001</v>
      </c>
      <c r="I23" s="73" t="s">
        <v>111</v>
      </c>
      <c r="J23" s="77">
        <v>43830</v>
      </c>
      <c r="K23" s="104" t="s">
        <v>108</v>
      </c>
    </row>
    <row r="24" spans="1:11" s="124" customFormat="1">
      <c r="A24" s="125"/>
      <c r="B24" s="125" t="s">
        <v>86</v>
      </c>
      <c r="C24" s="126">
        <v>43832</v>
      </c>
      <c r="D24" s="127" t="s">
        <v>88</v>
      </c>
      <c r="E24" s="125">
        <v>5220</v>
      </c>
      <c r="F24" s="128">
        <v>86</v>
      </c>
      <c r="G24" s="128"/>
      <c r="H24" s="120">
        <f t="shared" si="0"/>
        <v>10267.950000000001</v>
      </c>
      <c r="I24" s="129"/>
      <c r="J24" s="130" t="s">
        <v>111</v>
      </c>
      <c r="K24" s="131"/>
    </row>
    <row r="25" spans="1:11">
      <c r="A25" s="72"/>
      <c r="B25" s="72" t="s">
        <v>83</v>
      </c>
      <c r="C25" s="111">
        <v>43832</v>
      </c>
      <c r="D25" s="74" t="s">
        <v>84</v>
      </c>
      <c r="E25" s="72">
        <v>4000</v>
      </c>
      <c r="F25" s="75"/>
      <c r="G25" s="75">
        <v>0</v>
      </c>
      <c r="H25" s="76">
        <f t="shared" si="0"/>
        <v>10267.950000000001</v>
      </c>
      <c r="I25" s="73" t="s">
        <v>111</v>
      </c>
      <c r="J25" s="77"/>
      <c r="K25" s="104" t="s">
        <v>174</v>
      </c>
    </row>
    <row r="26" spans="1:11" ht="13.8" customHeight="1">
      <c r="A26" s="72"/>
      <c r="B26" s="72" t="s">
        <v>90</v>
      </c>
      <c r="C26" s="111">
        <v>43832</v>
      </c>
      <c r="D26" s="74" t="s">
        <v>93</v>
      </c>
      <c r="E26" s="72">
        <v>5000</v>
      </c>
      <c r="F26" s="75">
        <v>54.37</v>
      </c>
      <c r="G26" s="75"/>
      <c r="H26" s="76">
        <f t="shared" si="0"/>
        <v>10213.58</v>
      </c>
      <c r="I26" s="73"/>
      <c r="J26" s="77" t="s">
        <v>111</v>
      </c>
      <c r="K26" s="104"/>
    </row>
    <row r="27" spans="1:11" ht="27.6">
      <c r="A27" s="72"/>
      <c r="B27" s="72" t="s">
        <v>83</v>
      </c>
      <c r="C27" s="111">
        <v>43832</v>
      </c>
      <c r="D27" s="74" t="s">
        <v>84</v>
      </c>
      <c r="E27" s="72">
        <v>4000</v>
      </c>
      <c r="F27" s="75"/>
      <c r="G27" s="75">
        <v>112</v>
      </c>
      <c r="H27" s="76">
        <f t="shared" si="0"/>
        <v>10325.58</v>
      </c>
      <c r="I27" s="73" t="s">
        <v>111</v>
      </c>
      <c r="J27" s="77"/>
      <c r="K27" s="104" t="s">
        <v>170</v>
      </c>
    </row>
    <row r="28" spans="1:11">
      <c r="A28" s="72"/>
      <c r="B28" s="72" t="s">
        <v>139</v>
      </c>
      <c r="C28" s="111">
        <v>43834</v>
      </c>
      <c r="D28" s="74" t="s">
        <v>137</v>
      </c>
      <c r="E28" s="72">
        <v>5170</v>
      </c>
      <c r="F28" s="75">
        <v>1136.81</v>
      </c>
      <c r="G28" s="75"/>
      <c r="H28" s="76">
        <f t="shared" si="0"/>
        <v>9188.77</v>
      </c>
      <c r="I28" s="73"/>
      <c r="J28" s="77" t="s">
        <v>111</v>
      </c>
      <c r="K28" s="104" t="s">
        <v>138</v>
      </c>
    </row>
    <row r="29" spans="1:11">
      <c r="A29" s="72"/>
      <c r="B29" s="72">
        <v>1030</v>
      </c>
      <c r="C29" s="111">
        <v>43836</v>
      </c>
      <c r="D29" s="74" t="s">
        <v>135</v>
      </c>
      <c r="E29" s="72">
        <v>5000</v>
      </c>
      <c r="F29" s="75">
        <v>44</v>
      </c>
      <c r="G29" s="75"/>
      <c r="H29" s="76">
        <f t="shared" si="0"/>
        <v>9144.77</v>
      </c>
      <c r="I29" s="73">
        <v>43871</v>
      </c>
      <c r="J29" s="77" t="s">
        <v>175</v>
      </c>
      <c r="K29" s="104" t="s">
        <v>136</v>
      </c>
    </row>
    <row r="30" spans="1:11">
      <c r="A30" s="72"/>
      <c r="B30" s="72" t="s">
        <v>83</v>
      </c>
      <c r="C30" s="111">
        <v>43837</v>
      </c>
      <c r="D30" s="74" t="s">
        <v>84</v>
      </c>
      <c r="E30" s="72">
        <v>4000</v>
      </c>
      <c r="F30" s="75"/>
      <c r="G30" s="75">
        <v>44</v>
      </c>
      <c r="H30" s="76">
        <f t="shared" si="0"/>
        <v>9188.77</v>
      </c>
      <c r="I30" s="73" t="s">
        <v>111</v>
      </c>
      <c r="J30" s="77"/>
      <c r="K30" s="104" t="s">
        <v>144</v>
      </c>
    </row>
    <row r="31" spans="1:11">
      <c r="A31" s="72"/>
      <c r="B31" s="72" t="s">
        <v>83</v>
      </c>
      <c r="C31" s="111">
        <v>43839</v>
      </c>
      <c r="D31" s="74" t="s">
        <v>84</v>
      </c>
      <c r="E31" s="72">
        <v>4000</v>
      </c>
      <c r="F31" s="75"/>
      <c r="G31" s="75">
        <v>44</v>
      </c>
      <c r="H31" s="76">
        <f t="shared" si="0"/>
        <v>9232.77</v>
      </c>
      <c r="I31" s="73" t="s">
        <v>111</v>
      </c>
      <c r="J31" s="77"/>
      <c r="K31" s="104" t="s">
        <v>151</v>
      </c>
    </row>
    <row r="32" spans="1:11">
      <c r="A32" s="72"/>
      <c r="B32" s="72" t="s">
        <v>83</v>
      </c>
      <c r="C32" s="111">
        <v>43840</v>
      </c>
      <c r="D32" s="74" t="s">
        <v>84</v>
      </c>
      <c r="E32" s="72">
        <v>4000</v>
      </c>
      <c r="F32" s="75"/>
      <c r="G32" s="75">
        <v>44</v>
      </c>
      <c r="H32" s="76">
        <f t="shared" si="0"/>
        <v>9276.77</v>
      </c>
      <c r="I32" s="73" t="s">
        <v>111</v>
      </c>
      <c r="J32" s="77"/>
      <c r="K32" s="104" t="s">
        <v>145</v>
      </c>
    </row>
    <row r="33" spans="1:11">
      <c r="A33" s="72"/>
      <c r="B33" s="72" t="s">
        <v>83</v>
      </c>
      <c r="C33" s="111">
        <v>43844</v>
      </c>
      <c r="D33" s="74" t="s">
        <v>84</v>
      </c>
      <c r="E33" s="72">
        <v>4000</v>
      </c>
      <c r="F33" s="75"/>
      <c r="G33" s="75">
        <v>44</v>
      </c>
      <c r="H33" s="76">
        <f t="shared" si="0"/>
        <v>9320.77</v>
      </c>
      <c r="I33" s="73" t="s">
        <v>111</v>
      </c>
      <c r="J33" s="77"/>
      <c r="K33" s="104" t="s">
        <v>146</v>
      </c>
    </row>
    <row r="34" spans="1:11">
      <c r="A34" s="72"/>
      <c r="B34" s="72" t="s">
        <v>83</v>
      </c>
      <c r="C34" s="111">
        <v>43844</v>
      </c>
      <c r="D34" s="74" t="s">
        <v>84</v>
      </c>
      <c r="E34" s="72">
        <v>4000</v>
      </c>
      <c r="F34" s="75"/>
      <c r="G34" s="75">
        <v>112</v>
      </c>
      <c r="H34" s="76">
        <f t="shared" si="0"/>
        <v>9432.77</v>
      </c>
      <c r="I34" s="73" t="s">
        <v>111</v>
      </c>
      <c r="J34" s="77"/>
      <c r="K34" s="104" t="s">
        <v>157</v>
      </c>
    </row>
    <row r="35" spans="1:11">
      <c r="A35" s="72"/>
      <c r="B35" s="72" t="s">
        <v>83</v>
      </c>
      <c r="C35" s="111">
        <v>43845</v>
      </c>
      <c r="D35" s="74" t="s">
        <v>84</v>
      </c>
      <c r="E35" s="72">
        <v>4000</v>
      </c>
      <c r="F35" s="75"/>
      <c r="G35" s="75">
        <v>44</v>
      </c>
      <c r="H35" s="76">
        <f t="shared" si="0"/>
        <v>9476.77</v>
      </c>
      <c r="I35" s="73" t="s">
        <v>111</v>
      </c>
      <c r="J35" s="77"/>
      <c r="K35" s="104" t="s">
        <v>147</v>
      </c>
    </row>
    <row r="36" spans="1:11">
      <c r="B36" s="62" t="s">
        <v>83</v>
      </c>
      <c r="C36" s="112">
        <v>43846</v>
      </c>
      <c r="D36" s="68" t="s">
        <v>84</v>
      </c>
      <c r="E36" s="62">
        <v>4000</v>
      </c>
      <c r="G36" s="63">
        <v>44</v>
      </c>
      <c r="H36" s="76">
        <f t="shared" ref="H36:H60" si="1">SUM(H35-F36+G36)</f>
        <v>9520.77</v>
      </c>
      <c r="I36" s="78" t="s">
        <v>111</v>
      </c>
      <c r="K36" s="102" t="s">
        <v>149</v>
      </c>
    </row>
    <row r="37" spans="1:11">
      <c r="A37" s="72"/>
      <c r="B37" s="72">
        <v>1034</v>
      </c>
      <c r="C37" s="111">
        <v>43851</v>
      </c>
      <c r="D37" s="74" t="s">
        <v>135</v>
      </c>
      <c r="E37" s="72">
        <v>5000</v>
      </c>
      <c r="F37" s="75">
        <v>44</v>
      </c>
      <c r="G37" s="75"/>
      <c r="H37" s="76">
        <f t="shared" si="1"/>
        <v>9476.77</v>
      </c>
      <c r="I37" s="73"/>
      <c r="J37" s="77" t="s">
        <v>111</v>
      </c>
      <c r="K37" s="104" t="s">
        <v>150</v>
      </c>
    </row>
    <row r="38" spans="1:11">
      <c r="B38" s="62" t="s">
        <v>83</v>
      </c>
      <c r="C38" s="112">
        <v>43852</v>
      </c>
      <c r="D38" s="68" t="s">
        <v>84</v>
      </c>
      <c r="E38" s="62">
        <v>4000</v>
      </c>
      <c r="G38" s="63">
        <v>44</v>
      </c>
      <c r="H38" s="76">
        <f t="shared" si="1"/>
        <v>9520.77</v>
      </c>
      <c r="I38" s="78" t="s">
        <v>111</v>
      </c>
      <c r="K38" s="102" t="s">
        <v>148</v>
      </c>
    </row>
    <row r="39" spans="1:11">
      <c r="B39" s="62" t="s">
        <v>83</v>
      </c>
      <c r="C39" s="112">
        <v>43853</v>
      </c>
      <c r="D39" s="68" t="s">
        <v>84</v>
      </c>
      <c r="E39" s="62">
        <v>4000</v>
      </c>
      <c r="G39" s="63">
        <v>44</v>
      </c>
      <c r="H39" s="76">
        <f t="shared" si="1"/>
        <v>9564.77</v>
      </c>
      <c r="I39" s="78" t="s">
        <v>111</v>
      </c>
      <c r="K39" s="102" t="s">
        <v>159</v>
      </c>
    </row>
    <row r="40" spans="1:11">
      <c r="B40" s="62" t="s">
        <v>83</v>
      </c>
      <c r="C40" s="112">
        <v>43854</v>
      </c>
      <c r="D40" s="68" t="s">
        <v>84</v>
      </c>
      <c r="E40" s="62">
        <v>4000</v>
      </c>
      <c r="G40" s="63">
        <v>112</v>
      </c>
      <c r="H40" s="76">
        <f t="shared" si="1"/>
        <v>9676.77</v>
      </c>
      <c r="I40" s="78" t="s">
        <v>111</v>
      </c>
      <c r="K40" s="102" t="s">
        <v>160</v>
      </c>
    </row>
    <row r="41" spans="1:11" ht="72">
      <c r="B41" s="62" t="s">
        <v>161</v>
      </c>
      <c r="C41" s="112">
        <v>43854</v>
      </c>
      <c r="D41" s="68" t="s">
        <v>84</v>
      </c>
      <c r="E41" s="62">
        <v>4000</v>
      </c>
      <c r="G41" s="63">
        <v>464</v>
      </c>
      <c r="H41" s="76">
        <f t="shared" si="1"/>
        <v>10140.77</v>
      </c>
      <c r="I41" s="78" t="s">
        <v>111</v>
      </c>
      <c r="K41" s="102" t="s">
        <v>169</v>
      </c>
    </row>
    <row r="42" spans="1:11">
      <c r="B42" s="62" t="s">
        <v>162</v>
      </c>
      <c r="C42" s="112">
        <v>43854</v>
      </c>
      <c r="D42" s="68" t="s">
        <v>84</v>
      </c>
      <c r="E42" s="62">
        <v>4000</v>
      </c>
      <c r="G42" s="63">
        <v>24</v>
      </c>
      <c r="H42" s="76">
        <f t="shared" si="1"/>
        <v>10164.77</v>
      </c>
      <c r="I42" s="78" t="s">
        <v>111</v>
      </c>
      <c r="K42" s="102" t="s">
        <v>155</v>
      </c>
    </row>
    <row r="43" spans="1:11">
      <c r="B43" s="62" t="s">
        <v>83</v>
      </c>
      <c r="C43" s="112">
        <v>43857</v>
      </c>
      <c r="D43" s="68" t="s">
        <v>84</v>
      </c>
      <c r="E43" s="62">
        <v>4000</v>
      </c>
      <c r="G43" s="63">
        <v>44</v>
      </c>
      <c r="H43" s="76">
        <f t="shared" si="1"/>
        <v>10208.77</v>
      </c>
      <c r="I43" s="78" t="s">
        <v>111</v>
      </c>
      <c r="K43" s="102" t="s">
        <v>154</v>
      </c>
    </row>
    <row r="44" spans="1:11">
      <c r="B44" s="62" t="s">
        <v>83</v>
      </c>
      <c r="C44" s="112">
        <v>43858</v>
      </c>
      <c r="D44" s="68" t="s">
        <v>84</v>
      </c>
      <c r="E44" s="62">
        <v>4000</v>
      </c>
      <c r="G44" s="63">
        <v>44</v>
      </c>
      <c r="H44" s="76">
        <f t="shared" si="1"/>
        <v>10252.77</v>
      </c>
      <c r="I44" s="78" t="s">
        <v>111</v>
      </c>
      <c r="K44" s="102" t="s">
        <v>158</v>
      </c>
    </row>
    <row r="45" spans="1:11">
      <c r="B45" s="62" t="s">
        <v>163</v>
      </c>
      <c r="C45" s="112">
        <v>43860</v>
      </c>
      <c r="D45" s="68" t="s">
        <v>84</v>
      </c>
      <c r="E45" s="62">
        <v>4000</v>
      </c>
      <c r="G45" s="63">
        <v>0</v>
      </c>
      <c r="H45" s="76">
        <f t="shared" si="1"/>
        <v>10252.77</v>
      </c>
      <c r="I45" s="78" t="s">
        <v>111</v>
      </c>
      <c r="K45" s="102" t="s">
        <v>171</v>
      </c>
    </row>
    <row r="46" spans="1:11">
      <c r="B46" s="62" t="s">
        <v>163</v>
      </c>
      <c r="C46" s="112">
        <v>43860</v>
      </c>
      <c r="D46" s="68" t="s">
        <v>84</v>
      </c>
      <c r="E46" s="62">
        <v>4000</v>
      </c>
      <c r="G46" s="63">
        <v>0</v>
      </c>
      <c r="H46" s="76">
        <f t="shared" si="1"/>
        <v>10252.77</v>
      </c>
      <c r="I46" s="78" t="s">
        <v>111</v>
      </c>
      <c r="K46" s="102" t="s">
        <v>172</v>
      </c>
    </row>
    <row r="47" spans="1:11" ht="28.8">
      <c r="B47" s="62" t="s">
        <v>163</v>
      </c>
      <c r="C47" s="112">
        <v>43860</v>
      </c>
      <c r="D47" s="68" t="s">
        <v>84</v>
      </c>
      <c r="E47" s="62">
        <v>4000</v>
      </c>
      <c r="G47" s="63">
        <v>132</v>
      </c>
      <c r="H47" s="76">
        <f t="shared" si="1"/>
        <v>10384.77</v>
      </c>
      <c r="I47" s="78" t="s">
        <v>111</v>
      </c>
      <c r="J47" s="79" t="s">
        <v>176</v>
      </c>
      <c r="K47" s="102" t="s">
        <v>173</v>
      </c>
    </row>
    <row r="48" spans="1:11">
      <c r="A48" s="72"/>
      <c r="B48" s="72">
        <v>1036</v>
      </c>
      <c r="C48" s="111">
        <v>43861</v>
      </c>
      <c r="D48" s="74" t="s">
        <v>142</v>
      </c>
      <c r="E48" s="72">
        <v>5220</v>
      </c>
      <c r="F48" s="75">
        <v>75</v>
      </c>
      <c r="G48" s="75"/>
      <c r="H48" s="76">
        <f t="shared" si="1"/>
        <v>10309.77</v>
      </c>
      <c r="I48" s="73"/>
      <c r="J48" s="77" t="s">
        <v>111</v>
      </c>
      <c r="K48" s="104" t="s">
        <v>143</v>
      </c>
    </row>
    <row r="49" spans="1:15">
      <c r="B49" s="62" t="s">
        <v>83</v>
      </c>
      <c r="C49" s="112">
        <v>43864</v>
      </c>
      <c r="D49" s="68" t="s">
        <v>84</v>
      </c>
      <c r="E49" s="62">
        <v>4000</v>
      </c>
      <c r="G49" s="63">
        <v>44</v>
      </c>
      <c r="H49" s="76">
        <f t="shared" si="1"/>
        <v>10353.77</v>
      </c>
      <c r="I49" s="78" t="s">
        <v>111</v>
      </c>
      <c r="K49" s="102" t="s">
        <v>164</v>
      </c>
    </row>
    <row r="50" spans="1:15">
      <c r="B50" s="62" t="s">
        <v>86</v>
      </c>
      <c r="C50" s="112">
        <v>43864</v>
      </c>
      <c r="D50" s="68" t="s">
        <v>88</v>
      </c>
      <c r="E50" s="62">
        <v>5220</v>
      </c>
      <c r="F50" s="63">
        <v>86</v>
      </c>
      <c r="H50" s="76">
        <f t="shared" si="1"/>
        <v>10267.77</v>
      </c>
      <c r="J50" s="79" t="s">
        <v>111</v>
      </c>
    </row>
    <row r="51" spans="1:15">
      <c r="B51" s="62" t="s">
        <v>90</v>
      </c>
      <c r="C51" s="112">
        <v>43864</v>
      </c>
      <c r="D51" s="68" t="s">
        <v>93</v>
      </c>
      <c r="E51" s="62">
        <v>5000</v>
      </c>
      <c r="F51" s="63">
        <v>26.19</v>
      </c>
      <c r="H51" s="76">
        <f t="shared" si="1"/>
        <v>10241.58</v>
      </c>
      <c r="J51" s="79" t="s">
        <v>111</v>
      </c>
    </row>
    <row r="52" spans="1:15">
      <c r="B52" s="62">
        <v>1037</v>
      </c>
      <c r="C52" s="112">
        <v>43865</v>
      </c>
      <c r="D52" s="68" t="s">
        <v>152</v>
      </c>
      <c r="E52" s="62">
        <v>5170</v>
      </c>
      <c r="F52" s="63">
        <v>35.5</v>
      </c>
      <c r="H52" s="76">
        <f t="shared" si="1"/>
        <v>10206.08</v>
      </c>
      <c r="J52" s="79" t="s">
        <v>111</v>
      </c>
      <c r="K52" s="102" t="s">
        <v>153</v>
      </c>
    </row>
    <row r="53" spans="1:15">
      <c r="B53" s="62" t="s">
        <v>83</v>
      </c>
      <c r="C53" s="112">
        <v>43865</v>
      </c>
      <c r="D53" s="68" t="s">
        <v>84</v>
      </c>
      <c r="E53" s="62">
        <v>4000</v>
      </c>
      <c r="G53" s="63">
        <v>44</v>
      </c>
      <c r="H53" s="76">
        <f t="shared" si="1"/>
        <v>10250.08</v>
      </c>
      <c r="I53" s="78" t="s">
        <v>111</v>
      </c>
      <c r="K53" s="102" t="s">
        <v>165</v>
      </c>
    </row>
    <row r="54" spans="1:15">
      <c r="B54" s="62" t="s">
        <v>83</v>
      </c>
      <c r="C54" s="112">
        <v>43865</v>
      </c>
      <c r="D54" s="68" t="s">
        <v>84</v>
      </c>
      <c r="E54" s="62">
        <v>4000</v>
      </c>
      <c r="G54" s="63">
        <v>24</v>
      </c>
      <c r="H54" s="76">
        <f t="shared" si="1"/>
        <v>10274.08</v>
      </c>
      <c r="K54" s="102" t="s">
        <v>166</v>
      </c>
    </row>
    <row r="55" spans="1:15">
      <c r="B55" s="62" t="s">
        <v>83</v>
      </c>
      <c r="C55" s="112">
        <v>43866</v>
      </c>
      <c r="D55" s="68" t="s">
        <v>84</v>
      </c>
      <c r="E55" s="62">
        <v>4000</v>
      </c>
      <c r="G55" s="63">
        <v>88</v>
      </c>
      <c r="H55" s="76">
        <f t="shared" si="1"/>
        <v>10362.08</v>
      </c>
      <c r="I55" s="78" t="s">
        <v>111</v>
      </c>
      <c r="K55" s="102" t="s">
        <v>167</v>
      </c>
    </row>
    <row r="56" spans="1:15">
      <c r="B56" s="62" t="s">
        <v>163</v>
      </c>
      <c r="C56" s="112">
        <v>43866</v>
      </c>
      <c r="D56" s="68" t="s">
        <v>84</v>
      </c>
      <c r="E56" s="62">
        <v>4000</v>
      </c>
      <c r="G56" s="63">
        <v>50</v>
      </c>
      <c r="H56" s="76">
        <f t="shared" si="1"/>
        <v>10412.08</v>
      </c>
      <c r="I56" s="78" t="s">
        <v>111</v>
      </c>
      <c r="K56" s="106" t="s">
        <v>179</v>
      </c>
    </row>
    <row r="57" spans="1:15">
      <c r="B57" s="62" t="s">
        <v>83</v>
      </c>
      <c r="C57" s="112">
        <v>43867</v>
      </c>
      <c r="D57" s="68" t="s">
        <v>84</v>
      </c>
      <c r="E57" s="62">
        <v>4000</v>
      </c>
      <c r="G57" s="63">
        <v>44</v>
      </c>
      <c r="H57" s="76">
        <f t="shared" si="1"/>
        <v>10456.08</v>
      </c>
      <c r="I57" s="78" t="s">
        <v>111</v>
      </c>
      <c r="K57" s="102" t="s">
        <v>168</v>
      </c>
    </row>
    <row r="58" spans="1:15">
      <c r="A58" s="72"/>
      <c r="B58" s="72">
        <v>1032</v>
      </c>
      <c r="C58" s="111" t="s">
        <v>156</v>
      </c>
      <c r="D58" s="74" t="s">
        <v>135</v>
      </c>
      <c r="E58" s="72">
        <v>5000</v>
      </c>
      <c r="F58" s="75">
        <v>0</v>
      </c>
      <c r="G58" s="75"/>
      <c r="H58" s="76">
        <f t="shared" si="1"/>
        <v>10456.08</v>
      </c>
      <c r="I58" s="73"/>
      <c r="J58" s="77"/>
      <c r="K58" s="104" t="s">
        <v>140</v>
      </c>
    </row>
    <row r="59" spans="1:15">
      <c r="A59" s="72"/>
      <c r="B59" s="72">
        <v>1033</v>
      </c>
      <c r="C59" s="111" t="s">
        <v>156</v>
      </c>
      <c r="D59" s="74" t="s">
        <v>135</v>
      </c>
      <c r="E59" s="72">
        <v>5000</v>
      </c>
      <c r="F59" s="75">
        <v>0</v>
      </c>
      <c r="G59" s="75"/>
      <c r="H59" s="76">
        <f t="shared" si="1"/>
        <v>10456.08</v>
      </c>
      <c r="I59" s="73"/>
      <c r="J59" s="77"/>
      <c r="K59" s="104" t="s">
        <v>190</v>
      </c>
      <c r="L59" s="107"/>
      <c r="M59" s="108"/>
      <c r="N59" s="108"/>
    </row>
    <row r="60" spans="1:15">
      <c r="B60" s="62">
        <v>1038</v>
      </c>
      <c r="C60" s="112">
        <v>43889</v>
      </c>
      <c r="D60" s="68" t="s">
        <v>135</v>
      </c>
      <c r="E60" s="62">
        <v>5000</v>
      </c>
      <c r="F60" s="63">
        <v>44</v>
      </c>
      <c r="H60" s="76">
        <f t="shared" si="1"/>
        <v>10412.08</v>
      </c>
      <c r="J60" s="79" t="s">
        <v>111</v>
      </c>
      <c r="K60" s="109" t="s">
        <v>177</v>
      </c>
      <c r="L60" s="106"/>
      <c r="M60" s="106"/>
      <c r="N60" s="106"/>
      <c r="O60" s="106"/>
    </row>
    <row r="61" spans="1:15">
      <c r="B61" s="62" t="s">
        <v>83</v>
      </c>
      <c r="C61" s="112">
        <v>43872</v>
      </c>
      <c r="D61" s="68" t="s">
        <v>84</v>
      </c>
      <c r="E61" s="62">
        <v>4000</v>
      </c>
      <c r="G61" s="63">
        <v>80</v>
      </c>
      <c r="H61" s="76">
        <f t="shared" ref="H61:H68" si="2">SUM(H60-F61+G61)</f>
        <v>10492.08</v>
      </c>
      <c r="I61" s="78" t="s">
        <v>111</v>
      </c>
      <c r="K61" s="158" t="s">
        <v>180</v>
      </c>
      <c r="L61" s="158"/>
      <c r="M61" s="158"/>
      <c r="N61" s="158"/>
      <c r="O61" s="158"/>
    </row>
    <row r="62" spans="1:15">
      <c r="B62" s="62" t="s">
        <v>83</v>
      </c>
      <c r="C62" s="112">
        <v>43874</v>
      </c>
      <c r="D62" s="68" t="s">
        <v>84</v>
      </c>
      <c r="E62" s="62">
        <v>4000</v>
      </c>
      <c r="G62" s="63">
        <v>176</v>
      </c>
      <c r="H62" s="76">
        <f t="shared" si="2"/>
        <v>10668.08</v>
      </c>
      <c r="I62" s="78" t="s">
        <v>111</v>
      </c>
      <c r="K62" s="102" t="s">
        <v>181</v>
      </c>
    </row>
    <row r="63" spans="1:15">
      <c r="B63" s="62" t="s">
        <v>163</v>
      </c>
      <c r="C63" s="112" t="s">
        <v>182</v>
      </c>
      <c r="D63" s="68" t="s">
        <v>84</v>
      </c>
      <c r="E63" s="62">
        <v>4000</v>
      </c>
      <c r="G63" s="63">
        <v>24</v>
      </c>
      <c r="H63" s="76">
        <f t="shared" si="2"/>
        <v>10692.08</v>
      </c>
      <c r="I63" s="78" t="s">
        <v>111</v>
      </c>
      <c r="K63" s="102" t="s">
        <v>183</v>
      </c>
    </row>
    <row r="64" spans="1:15">
      <c r="B64" s="62" t="s">
        <v>163</v>
      </c>
      <c r="C64" s="112">
        <v>43874</v>
      </c>
      <c r="D64" s="68" t="s">
        <v>84</v>
      </c>
      <c r="E64" s="62">
        <v>4000</v>
      </c>
      <c r="G64" s="63">
        <v>44</v>
      </c>
      <c r="H64" s="76">
        <f t="shared" si="2"/>
        <v>10736.08</v>
      </c>
      <c r="I64" s="78" t="s">
        <v>111</v>
      </c>
      <c r="K64" s="102" t="s">
        <v>184</v>
      </c>
    </row>
    <row r="65" spans="1:12">
      <c r="B65" s="62">
        <v>1039</v>
      </c>
      <c r="C65" s="112">
        <v>43882</v>
      </c>
      <c r="D65" s="68" t="s">
        <v>185</v>
      </c>
      <c r="E65" s="62">
        <v>5070</v>
      </c>
      <c r="F65" s="63">
        <v>189.07</v>
      </c>
      <c r="H65" s="76">
        <f t="shared" si="2"/>
        <v>10547.01</v>
      </c>
      <c r="J65" s="79" t="s">
        <v>111</v>
      </c>
      <c r="K65" s="102" t="s">
        <v>186</v>
      </c>
    </row>
    <row r="66" spans="1:12">
      <c r="B66" s="62">
        <v>1040</v>
      </c>
      <c r="C66" s="112">
        <v>43899</v>
      </c>
      <c r="D66" s="68" t="s">
        <v>187</v>
      </c>
      <c r="E66" s="62">
        <v>5020</v>
      </c>
      <c r="F66" s="63">
        <v>100</v>
      </c>
      <c r="H66" s="76">
        <f t="shared" si="2"/>
        <v>10447.01</v>
      </c>
      <c r="K66" s="102" t="s">
        <v>189</v>
      </c>
    </row>
    <row r="67" spans="1:12">
      <c r="B67" s="62" t="s">
        <v>83</v>
      </c>
      <c r="C67" s="112">
        <v>43882</v>
      </c>
      <c r="D67" s="68" t="s">
        <v>84</v>
      </c>
      <c r="E67" s="62">
        <v>4000</v>
      </c>
      <c r="G67" s="63">
        <v>44</v>
      </c>
      <c r="H67" s="76">
        <f t="shared" si="2"/>
        <v>10491.01</v>
      </c>
      <c r="I67" s="78" t="s">
        <v>111</v>
      </c>
      <c r="K67" s="102" t="s">
        <v>188</v>
      </c>
    </row>
    <row r="68" spans="1:12">
      <c r="B68" s="62" t="s">
        <v>83</v>
      </c>
      <c r="C68" s="112">
        <v>43887</v>
      </c>
      <c r="D68" s="68" t="s">
        <v>84</v>
      </c>
      <c r="E68" s="62">
        <v>4000</v>
      </c>
      <c r="G68" s="63">
        <v>30</v>
      </c>
      <c r="H68" s="76">
        <f t="shared" si="2"/>
        <v>10521.01</v>
      </c>
      <c r="I68" s="78" t="s">
        <v>111</v>
      </c>
      <c r="J68" s="79">
        <v>43892</v>
      </c>
      <c r="K68" s="102" t="s">
        <v>191</v>
      </c>
    </row>
    <row r="69" spans="1:12">
      <c r="B69" s="115" t="s">
        <v>217</v>
      </c>
      <c r="C69" s="112">
        <v>43893</v>
      </c>
      <c r="D69" s="68" t="s">
        <v>192</v>
      </c>
      <c r="E69" s="62">
        <v>5200</v>
      </c>
      <c r="F69" s="63">
        <v>1313.97</v>
      </c>
      <c r="H69" s="76">
        <f t="shared" ref="H69:H132" si="3">SUM(H68-F69+G69)</f>
        <v>9207.0400000000009</v>
      </c>
      <c r="J69" s="79" t="s">
        <v>111</v>
      </c>
      <c r="K69" s="102" t="s">
        <v>193</v>
      </c>
    </row>
    <row r="70" spans="1:12" s="155" customFormat="1">
      <c r="A70" s="147"/>
      <c r="B70" s="147">
        <v>1041</v>
      </c>
      <c r="C70" s="148"/>
      <c r="D70" s="149" t="s">
        <v>194</v>
      </c>
      <c r="E70" s="147">
        <v>5020</v>
      </c>
      <c r="F70" s="150"/>
      <c r="G70" s="150"/>
      <c r="H70" s="151">
        <f t="shared" si="3"/>
        <v>9207.0400000000009</v>
      </c>
      <c r="I70" s="152"/>
      <c r="J70" s="153"/>
      <c r="K70" s="154" t="s">
        <v>453</v>
      </c>
      <c r="L70" s="155" t="s">
        <v>444</v>
      </c>
    </row>
    <row r="71" spans="1:12">
      <c r="B71" s="62" t="s">
        <v>196</v>
      </c>
      <c r="C71" s="112">
        <v>43892</v>
      </c>
      <c r="D71" s="68" t="s">
        <v>84</v>
      </c>
      <c r="E71" s="62">
        <v>4000</v>
      </c>
      <c r="G71" s="63">
        <v>44</v>
      </c>
      <c r="H71" s="76">
        <f t="shared" si="3"/>
        <v>9251.0400000000009</v>
      </c>
      <c r="J71" s="79" t="s">
        <v>111</v>
      </c>
      <c r="K71" s="102" t="s">
        <v>195</v>
      </c>
    </row>
    <row r="72" spans="1:12" ht="28.8">
      <c r="B72" s="62">
        <v>1043</v>
      </c>
      <c r="C72" s="112">
        <v>43894</v>
      </c>
      <c r="D72" s="68" t="s">
        <v>197</v>
      </c>
      <c r="E72" s="62">
        <v>5220</v>
      </c>
      <c r="F72" s="63">
        <v>75</v>
      </c>
      <c r="H72" s="76">
        <f t="shared" si="3"/>
        <v>9176.0400000000009</v>
      </c>
      <c r="J72" s="79" t="s">
        <v>111</v>
      </c>
      <c r="K72" s="102" t="s">
        <v>198</v>
      </c>
    </row>
    <row r="73" spans="1:12" ht="15.6" customHeight="1">
      <c r="B73" s="62" t="s">
        <v>156</v>
      </c>
      <c r="H73" s="76">
        <f t="shared" si="3"/>
        <v>9176.0400000000009</v>
      </c>
    </row>
    <row r="74" spans="1:12">
      <c r="B74" s="62" t="s">
        <v>163</v>
      </c>
      <c r="C74" s="112">
        <v>43889</v>
      </c>
      <c r="D74" s="68" t="s">
        <v>84</v>
      </c>
      <c r="E74" s="62">
        <v>4000</v>
      </c>
      <c r="G74" s="63">
        <v>100</v>
      </c>
      <c r="H74" s="76">
        <f t="shared" si="3"/>
        <v>9276.0400000000009</v>
      </c>
      <c r="I74" s="78" t="s">
        <v>111</v>
      </c>
      <c r="K74" s="102" t="s">
        <v>199</v>
      </c>
    </row>
    <row r="75" spans="1:12">
      <c r="B75" s="62" t="s">
        <v>163</v>
      </c>
      <c r="C75" s="112">
        <v>43889</v>
      </c>
      <c r="D75" s="68" t="s">
        <v>84</v>
      </c>
      <c r="E75" s="62">
        <v>4000</v>
      </c>
      <c r="G75" s="63">
        <v>88</v>
      </c>
      <c r="H75" s="76">
        <f t="shared" si="3"/>
        <v>9364.0400000000009</v>
      </c>
      <c r="I75" s="78" t="s">
        <v>111</v>
      </c>
      <c r="K75" s="102" t="s">
        <v>200</v>
      </c>
    </row>
    <row r="76" spans="1:12">
      <c r="B76" s="62" t="s">
        <v>163</v>
      </c>
      <c r="C76" s="112">
        <v>43889</v>
      </c>
      <c r="D76" s="68" t="s">
        <v>84</v>
      </c>
      <c r="E76" s="62">
        <v>4000</v>
      </c>
      <c r="G76" s="63">
        <v>44</v>
      </c>
      <c r="H76" s="76">
        <f t="shared" si="3"/>
        <v>9408.0400000000009</v>
      </c>
      <c r="I76" s="78" t="s">
        <v>111</v>
      </c>
      <c r="K76" s="102" t="s">
        <v>203</v>
      </c>
    </row>
    <row r="77" spans="1:12">
      <c r="B77" s="62" t="s">
        <v>163</v>
      </c>
      <c r="C77" s="112">
        <v>43889</v>
      </c>
      <c r="D77" s="68" t="s">
        <v>84</v>
      </c>
      <c r="E77" s="62">
        <v>4000</v>
      </c>
      <c r="G77" s="63">
        <v>24</v>
      </c>
      <c r="H77" s="76">
        <f t="shared" si="3"/>
        <v>9432.0400000000009</v>
      </c>
      <c r="I77" s="78" t="s">
        <v>111</v>
      </c>
      <c r="K77" s="102" t="s">
        <v>201</v>
      </c>
    </row>
    <row r="78" spans="1:12">
      <c r="B78" s="62" t="s">
        <v>163</v>
      </c>
      <c r="C78" s="112">
        <v>43889</v>
      </c>
      <c r="D78" s="68" t="s">
        <v>84</v>
      </c>
      <c r="E78" s="62">
        <v>4000</v>
      </c>
      <c r="G78" s="63">
        <v>44</v>
      </c>
      <c r="H78" s="76">
        <f t="shared" si="3"/>
        <v>9476.0400000000009</v>
      </c>
      <c r="I78" s="78" t="s">
        <v>111</v>
      </c>
      <c r="K78" s="102" t="s">
        <v>202</v>
      </c>
    </row>
    <row r="79" spans="1:12" ht="17.399999999999999" customHeight="1">
      <c r="B79" s="62" t="s">
        <v>156</v>
      </c>
      <c r="H79" s="76">
        <f t="shared" si="3"/>
        <v>9476.0400000000009</v>
      </c>
    </row>
    <row r="80" spans="1:12">
      <c r="B80" s="62" t="s">
        <v>90</v>
      </c>
      <c r="C80" s="112">
        <v>43892</v>
      </c>
      <c r="D80" s="68" t="s">
        <v>83</v>
      </c>
      <c r="E80" s="62">
        <v>5000</v>
      </c>
      <c r="F80" s="63">
        <v>19.899999999999999</v>
      </c>
      <c r="H80" s="76">
        <f t="shared" si="3"/>
        <v>9456.1400000000012</v>
      </c>
      <c r="J80" s="79" t="s">
        <v>111</v>
      </c>
      <c r="K80" s="102" t="s">
        <v>204</v>
      </c>
    </row>
    <row r="81" spans="2:11">
      <c r="B81" s="62" t="s">
        <v>205</v>
      </c>
      <c r="C81" s="112">
        <v>43892</v>
      </c>
      <c r="D81" s="68" t="s">
        <v>88</v>
      </c>
      <c r="E81" s="62">
        <v>5220</v>
      </c>
      <c r="F81" s="63">
        <v>86</v>
      </c>
      <c r="H81" s="76">
        <f t="shared" si="3"/>
        <v>9370.1400000000012</v>
      </c>
      <c r="J81" s="79" t="s">
        <v>111</v>
      </c>
    </row>
    <row r="82" spans="2:11">
      <c r="B82" s="62" t="s">
        <v>196</v>
      </c>
      <c r="C82" s="112">
        <v>43899</v>
      </c>
      <c r="D82" s="68" t="s">
        <v>84</v>
      </c>
      <c r="E82" s="62">
        <v>4000</v>
      </c>
      <c r="G82" s="63">
        <v>50</v>
      </c>
      <c r="H82" s="76">
        <f t="shared" si="3"/>
        <v>9420.1400000000012</v>
      </c>
      <c r="I82" s="78" t="s">
        <v>111</v>
      </c>
      <c r="K82" s="102" t="s">
        <v>206</v>
      </c>
    </row>
    <row r="83" spans="2:11">
      <c r="B83" s="62" t="s">
        <v>163</v>
      </c>
      <c r="C83" s="112">
        <v>43901</v>
      </c>
      <c r="D83" s="68" t="s">
        <v>84</v>
      </c>
      <c r="E83" s="62">
        <v>4000</v>
      </c>
      <c r="G83" s="63">
        <v>50</v>
      </c>
      <c r="H83" s="76">
        <f t="shared" si="3"/>
        <v>9470.1400000000012</v>
      </c>
      <c r="I83" s="78" t="s">
        <v>111</v>
      </c>
      <c r="K83" s="102" t="s">
        <v>208</v>
      </c>
    </row>
    <row r="84" spans="2:11">
      <c r="B84" s="62" t="s">
        <v>163</v>
      </c>
      <c r="C84" s="112">
        <v>43901</v>
      </c>
      <c r="D84" s="68" t="s">
        <v>84</v>
      </c>
      <c r="E84" s="62">
        <v>4000</v>
      </c>
      <c r="G84" s="63">
        <v>54</v>
      </c>
      <c r="H84" s="76">
        <f t="shared" si="3"/>
        <v>9524.1400000000012</v>
      </c>
      <c r="I84" s="78" t="s">
        <v>111</v>
      </c>
      <c r="K84" s="102" t="s">
        <v>207</v>
      </c>
    </row>
    <row r="85" spans="2:11" ht="28.8">
      <c r="B85" s="62" t="s">
        <v>163</v>
      </c>
      <c r="C85" s="112">
        <v>43901</v>
      </c>
      <c r="D85" s="68" t="s">
        <v>84</v>
      </c>
      <c r="E85" s="62">
        <v>4000</v>
      </c>
      <c r="G85" s="63">
        <v>44</v>
      </c>
      <c r="H85" s="76">
        <f t="shared" si="3"/>
        <v>9568.1400000000012</v>
      </c>
      <c r="I85" s="78" t="s">
        <v>111</v>
      </c>
      <c r="J85" s="79">
        <v>43924</v>
      </c>
      <c r="K85" s="102" t="s">
        <v>209</v>
      </c>
    </row>
    <row r="86" spans="2:11">
      <c r="B86" s="62" t="s">
        <v>83</v>
      </c>
      <c r="C86" s="112">
        <v>43927</v>
      </c>
      <c r="D86" s="68" t="s">
        <v>84</v>
      </c>
      <c r="E86" s="62">
        <v>4000</v>
      </c>
      <c r="G86" s="63">
        <v>30</v>
      </c>
      <c r="H86" s="76">
        <f t="shared" si="3"/>
        <v>9598.1400000000012</v>
      </c>
      <c r="I86" s="78" t="s">
        <v>111</v>
      </c>
      <c r="K86" s="102" t="s">
        <v>210</v>
      </c>
    </row>
    <row r="87" spans="2:11">
      <c r="B87" s="62" t="s">
        <v>205</v>
      </c>
      <c r="C87" s="112">
        <v>43923</v>
      </c>
      <c r="D87" s="68" t="s">
        <v>88</v>
      </c>
      <c r="E87" s="62">
        <v>5220</v>
      </c>
      <c r="F87" s="63">
        <v>86</v>
      </c>
      <c r="H87" s="76">
        <f t="shared" si="3"/>
        <v>9512.1400000000012</v>
      </c>
      <c r="J87" s="79" t="s">
        <v>111</v>
      </c>
      <c r="K87" s="102" t="s">
        <v>211</v>
      </c>
    </row>
    <row r="88" spans="2:11">
      <c r="B88" s="62" t="s">
        <v>90</v>
      </c>
      <c r="C88" s="112">
        <v>43923</v>
      </c>
      <c r="D88" s="68" t="s">
        <v>83</v>
      </c>
      <c r="E88" s="62">
        <v>5000</v>
      </c>
      <c r="F88" s="63">
        <v>1.73</v>
      </c>
      <c r="H88" s="76">
        <f t="shared" si="3"/>
        <v>9510.4100000000017</v>
      </c>
      <c r="J88" s="79" t="s">
        <v>111</v>
      </c>
      <c r="K88" s="102" t="s">
        <v>204</v>
      </c>
    </row>
    <row r="89" spans="2:11">
      <c r="B89" s="62">
        <v>1044</v>
      </c>
      <c r="D89" s="68" t="s">
        <v>212</v>
      </c>
      <c r="E89" s="62">
        <v>5030</v>
      </c>
      <c r="F89" s="63">
        <v>1474</v>
      </c>
      <c r="H89" s="76">
        <f t="shared" si="3"/>
        <v>8036.4100000000017</v>
      </c>
      <c r="J89" s="79" t="s">
        <v>111</v>
      </c>
      <c r="K89" s="102" t="s">
        <v>213</v>
      </c>
    </row>
    <row r="90" spans="2:11">
      <c r="B90" s="62" t="s">
        <v>196</v>
      </c>
      <c r="C90" s="112">
        <v>43942</v>
      </c>
      <c r="D90" s="68" t="s">
        <v>214</v>
      </c>
      <c r="E90" s="62">
        <v>4000</v>
      </c>
      <c r="G90" s="63">
        <v>10</v>
      </c>
      <c r="H90" s="76">
        <f t="shared" si="3"/>
        <v>8046.4100000000017</v>
      </c>
      <c r="I90" s="78" t="s">
        <v>111</v>
      </c>
      <c r="K90" s="102" t="s">
        <v>215</v>
      </c>
    </row>
    <row r="91" spans="2:11">
      <c r="B91" s="62" t="s">
        <v>83</v>
      </c>
      <c r="C91" s="112">
        <v>43942</v>
      </c>
      <c r="D91" s="68" t="s">
        <v>84</v>
      </c>
      <c r="E91" s="62">
        <v>4000</v>
      </c>
      <c r="G91" s="63">
        <v>68</v>
      </c>
      <c r="H91" s="76">
        <f t="shared" si="3"/>
        <v>8114.4100000000017</v>
      </c>
      <c r="I91" s="78" t="s">
        <v>111</v>
      </c>
      <c r="K91" s="102" t="s">
        <v>216</v>
      </c>
    </row>
    <row r="92" spans="2:11">
      <c r="B92" s="62" t="s">
        <v>83</v>
      </c>
      <c r="C92" s="112">
        <v>43948</v>
      </c>
      <c r="D92" s="68" t="s">
        <v>84</v>
      </c>
      <c r="E92" s="62">
        <v>4000</v>
      </c>
      <c r="G92" s="63">
        <v>44</v>
      </c>
      <c r="H92" s="76">
        <f t="shared" si="3"/>
        <v>8158.4100000000017</v>
      </c>
      <c r="I92" s="78" t="s">
        <v>111</v>
      </c>
      <c r="K92" s="102" t="s">
        <v>218</v>
      </c>
    </row>
    <row r="93" spans="2:11">
      <c r="B93" s="62" t="s">
        <v>219</v>
      </c>
      <c r="C93" s="112">
        <v>43948</v>
      </c>
      <c r="D93" s="68" t="s">
        <v>214</v>
      </c>
      <c r="E93" s="62">
        <v>4000</v>
      </c>
      <c r="G93" s="63">
        <v>150</v>
      </c>
      <c r="H93" s="76">
        <f t="shared" si="3"/>
        <v>8308.4100000000017</v>
      </c>
      <c r="I93" s="78" t="s">
        <v>111</v>
      </c>
      <c r="K93" s="102" t="s">
        <v>220</v>
      </c>
    </row>
    <row r="94" spans="2:11">
      <c r="B94" s="62" t="s">
        <v>83</v>
      </c>
      <c r="C94" s="112">
        <v>43951</v>
      </c>
      <c r="D94" s="68" t="s">
        <v>84</v>
      </c>
      <c r="E94" s="62">
        <v>4000</v>
      </c>
      <c r="G94" s="63">
        <v>50</v>
      </c>
      <c r="H94" s="76">
        <f t="shared" si="3"/>
        <v>8358.4100000000017</v>
      </c>
      <c r="I94" s="78" t="s">
        <v>111</v>
      </c>
      <c r="J94" s="79">
        <v>43953</v>
      </c>
      <c r="K94" s="102" t="s">
        <v>221</v>
      </c>
    </row>
    <row r="95" spans="2:11">
      <c r="B95" s="62" t="s">
        <v>86</v>
      </c>
      <c r="C95" s="112">
        <v>43955</v>
      </c>
      <c r="D95" s="68" t="s">
        <v>88</v>
      </c>
      <c r="E95" s="62">
        <v>5220</v>
      </c>
      <c r="F95" s="63">
        <v>86</v>
      </c>
      <c r="H95" s="76">
        <f t="shared" si="3"/>
        <v>8272.4100000000017</v>
      </c>
      <c r="J95" s="79" t="s">
        <v>111</v>
      </c>
      <c r="K95" s="102" t="s">
        <v>222</v>
      </c>
    </row>
    <row r="96" spans="2:11">
      <c r="B96" s="62" t="s">
        <v>90</v>
      </c>
      <c r="C96" s="112">
        <v>43955</v>
      </c>
      <c r="D96" s="68" t="s">
        <v>83</v>
      </c>
      <c r="E96" s="62">
        <v>5000</v>
      </c>
      <c r="F96" s="63">
        <v>8.1999999999999993</v>
      </c>
      <c r="H96" s="76">
        <f t="shared" si="3"/>
        <v>8264.2100000000009</v>
      </c>
      <c r="J96" s="79" t="s">
        <v>111</v>
      </c>
      <c r="K96" s="102" t="s">
        <v>204</v>
      </c>
    </row>
    <row r="97" spans="2:11">
      <c r="B97" s="62" t="s">
        <v>83</v>
      </c>
      <c r="C97" s="112">
        <v>43958</v>
      </c>
      <c r="D97" s="68" t="s">
        <v>84</v>
      </c>
      <c r="E97" s="62">
        <v>4000</v>
      </c>
      <c r="G97" s="63">
        <v>44</v>
      </c>
      <c r="H97" s="76">
        <f t="shared" si="3"/>
        <v>8308.2100000000009</v>
      </c>
      <c r="J97" s="79" t="s">
        <v>111</v>
      </c>
      <c r="K97" s="102" t="s">
        <v>223</v>
      </c>
    </row>
    <row r="98" spans="2:11">
      <c r="B98" s="62" t="s">
        <v>83</v>
      </c>
      <c r="C98" s="112">
        <v>43959</v>
      </c>
      <c r="D98" s="68" t="s">
        <v>84</v>
      </c>
      <c r="E98" s="62">
        <v>4000</v>
      </c>
      <c r="G98" s="63">
        <v>60</v>
      </c>
      <c r="H98" s="76">
        <f t="shared" si="3"/>
        <v>8368.2100000000009</v>
      </c>
      <c r="J98" s="79" t="s">
        <v>111</v>
      </c>
      <c r="K98" s="102" t="s">
        <v>224</v>
      </c>
    </row>
    <row r="99" spans="2:11">
      <c r="B99" s="62" t="s">
        <v>225</v>
      </c>
      <c r="C99" s="112">
        <v>43971</v>
      </c>
      <c r="D99" s="68" t="s">
        <v>228</v>
      </c>
      <c r="E99" s="62">
        <v>5070</v>
      </c>
      <c r="F99" s="63">
        <v>163.38999999999999</v>
      </c>
      <c r="H99" s="76">
        <f t="shared" si="3"/>
        <v>8204.8200000000015</v>
      </c>
      <c r="J99" s="79" t="s">
        <v>111</v>
      </c>
      <c r="K99" s="102" t="s">
        <v>229</v>
      </c>
    </row>
    <row r="100" spans="2:11">
      <c r="B100" s="62" t="s">
        <v>225</v>
      </c>
      <c r="C100" s="112">
        <v>43976</v>
      </c>
      <c r="D100" s="68" t="s">
        <v>227</v>
      </c>
      <c r="E100" s="62">
        <v>5070</v>
      </c>
      <c r="F100" s="63">
        <v>109.95</v>
      </c>
      <c r="H100" s="76">
        <f t="shared" si="3"/>
        <v>8094.8700000000017</v>
      </c>
      <c r="J100" s="79" t="s">
        <v>111</v>
      </c>
      <c r="K100" s="102" t="s">
        <v>230</v>
      </c>
    </row>
    <row r="101" spans="2:11">
      <c r="B101" s="62" t="s">
        <v>163</v>
      </c>
      <c r="C101" s="112">
        <v>43978</v>
      </c>
      <c r="D101" s="68" t="s">
        <v>84</v>
      </c>
      <c r="E101" s="62">
        <v>4000</v>
      </c>
      <c r="G101" s="63">
        <v>44</v>
      </c>
      <c r="H101" s="76">
        <f t="shared" si="3"/>
        <v>8138.8700000000017</v>
      </c>
      <c r="I101" s="78" t="s">
        <v>111</v>
      </c>
      <c r="K101" s="102" t="s">
        <v>237</v>
      </c>
    </row>
    <row r="102" spans="2:11">
      <c r="B102" s="62" t="s">
        <v>163</v>
      </c>
      <c r="C102" s="112">
        <v>43978</v>
      </c>
      <c r="D102" s="68" t="s">
        <v>84</v>
      </c>
      <c r="E102" s="62">
        <v>4000</v>
      </c>
      <c r="G102" s="63">
        <v>44</v>
      </c>
      <c r="H102" s="76">
        <f t="shared" si="3"/>
        <v>8182.8700000000017</v>
      </c>
      <c r="I102" s="78" t="s">
        <v>111</v>
      </c>
      <c r="K102" s="102" t="s">
        <v>235</v>
      </c>
    </row>
    <row r="103" spans="2:11">
      <c r="B103" s="62" t="s">
        <v>163</v>
      </c>
      <c r="C103" s="112">
        <v>43978</v>
      </c>
      <c r="D103" s="68" t="s">
        <v>84</v>
      </c>
      <c r="E103" s="62">
        <v>4000</v>
      </c>
      <c r="G103" s="63">
        <v>44</v>
      </c>
      <c r="H103" s="76">
        <f t="shared" si="3"/>
        <v>8226.8700000000026</v>
      </c>
      <c r="I103" s="78" t="s">
        <v>234</v>
      </c>
      <c r="K103" s="102" t="s">
        <v>236</v>
      </c>
    </row>
    <row r="104" spans="2:11">
      <c r="B104" s="62" t="s">
        <v>231</v>
      </c>
      <c r="C104" s="112">
        <v>43976</v>
      </c>
      <c r="D104" s="68" t="s">
        <v>232</v>
      </c>
      <c r="E104" s="62">
        <v>5000</v>
      </c>
      <c r="F104" s="63">
        <v>1.98</v>
      </c>
      <c r="H104" s="76">
        <f t="shared" si="3"/>
        <v>8224.8900000000031</v>
      </c>
      <c r="J104" s="79" t="s">
        <v>257</v>
      </c>
      <c r="K104" s="102" t="s">
        <v>233</v>
      </c>
    </row>
    <row r="105" spans="2:11">
      <c r="B105" s="62" t="s">
        <v>90</v>
      </c>
      <c r="C105" s="112">
        <v>43983</v>
      </c>
      <c r="E105" s="62">
        <v>5000</v>
      </c>
      <c r="F105" s="63">
        <v>3.58</v>
      </c>
      <c r="H105" s="76">
        <f t="shared" si="3"/>
        <v>8221.3100000000031</v>
      </c>
      <c r="J105" s="79" t="s">
        <v>111</v>
      </c>
      <c r="K105" s="102" t="s">
        <v>204</v>
      </c>
    </row>
    <row r="106" spans="2:11">
      <c r="B106" s="62" t="s">
        <v>83</v>
      </c>
      <c r="C106" s="112">
        <v>43984</v>
      </c>
      <c r="D106" s="68" t="s">
        <v>84</v>
      </c>
      <c r="E106" s="62">
        <v>4000</v>
      </c>
      <c r="G106" s="63">
        <v>50</v>
      </c>
      <c r="H106" s="76">
        <f t="shared" si="3"/>
        <v>8271.3100000000031</v>
      </c>
      <c r="I106" s="78" t="s">
        <v>111</v>
      </c>
      <c r="K106" s="102" t="s">
        <v>238</v>
      </c>
    </row>
    <row r="107" spans="2:11">
      <c r="B107" s="62" t="s">
        <v>83</v>
      </c>
      <c r="C107" s="112">
        <v>43985</v>
      </c>
      <c r="D107" s="68" t="s">
        <v>84</v>
      </c>
      <c r="E107" s="62">
        <v>4000</v>
      </c>
      <c r="G107" s="63">
        <v>44</v>
      </c>
      <c r="H107" s="76">
        <f t="shared" si="3"/>
        <v>8315.3100000000031</v>
      </c>
      <c r="I107" s="78" t="s">
        <v>111</v>
      </c>
      <c r="K107" s="102" t="s">
        <v>239</v>
      </c>
    </row>
    <row r="108" spans="2:11">
      <c r="B108" s="62" t="s">
        <v>83</v>
      </c>
      <c r="C108" s="112">
        <v>43992</v>
      </c>
      <c r="D108" s="68" t="s">
        <v>84</v>
      </c>
      <c r="E108" s="62">
        <v>4000</v>
      </c>
      <c r="G108" s="63">
        <v>44</v>
      </c>
      <c r="H108" s="76">
        <f t="shared" si="3"/>
        <v>8359.3100000000031</v>
      </c>
      <c r="I108" s="78" t="s">
        <v>111</v>
      </c>
      <c r="K108" s="102" t="s">
        <v>240</v>
      </c>
    </row>
    <row r="109" spans="2:11">
      <c r="B109" s="62" t="s">
        <v>83</v>
      </c>
      <c r="C109" s="112">
        <v>44000</v>
      </c>
      <c r="D109" s="68" t="s">
        <v>242</v>
      </c>
      <c r="E109" s="62">
        <v>4096</v>
      </c>
      <c r="G109" s="63">
        <v>60</v>
      </c>
      <c r="H109" s="76">
        <f t="shared" si="3"/>
        <v>8419.3100000000031</v>
      </c>
      <c r="I109" s="78" t="s">
        <v>111</v>
      </c>
      <c r="K109" s="102" t="s">
        <v>241</v>
      </c>
    </row>
    <row r="110" spans="2:11">
      <c r="B110" s="62" t="s">
        <v>83</v>
      </c>
      <c r="C110" s="112">
        <v>43987</v>
      </c>
      <c r="D110" s="68" t="s">
        <v>84</v>
      </c>
      <c r="E110" s="62">
        <v>4000</v>
      </c>
      <c r="G110" s="63">
        <v>44</v>
      </c>
      <c r="H110" s="76">
        <f t="shared" si="3"/>
        <v>8463.3100000000031</v>
      </c>
      <c r="I110" s="78" t="s">
        <v>111</v>
      </c>
      <c r="K110" s="102" t="s">
        <v>243</v>
      </c>
    </row>
    <row r="111" spans="2:11">
      <c r="B111" s="62" t="s">
        <v>205</v>
      </c>
      <c r="C111" s="112">
        <v>43986</v>
      </c>
      <c r="D111" s="68" t="s">
        <v>88</v>
      </c>
      <c r="E111" s="62">
        <v>5220</v>
      </c>
      <c r="F111" s="63">
        <v>86</v>
      </c>
      <c r="H111" s="76">
        <f t="shared" si="3"/>
        <v>8377.3100000000031</v>
      </c>
      <c r="J111" s="79" t="s">
        <v>111</v>
      </c>
      <c r="K111" s="102" t="s">
        <v>222</v>
      </c>
    </row>
    <row r="112" spans="2:11">
      <c r="B112" s="62" t="s">
        <v>163</v>
      </c>
      <c r="C112" s="112">
        <v>43997</v>
      </c>
      <c r="D112" s="68" t="s">
        <v>84</v>
      </c>
      <c r="E112" s="62">
        <v>4000</v>
      </c>
      <c r="G112" s="63">
        <v>44</v>
      </c>
      <c r="H112" s="76">
        <f t="shared" si="3"/>
        <v>8421.3100000000031</v>
      </c>
      <c r="I112" s="78" t="s">
        <v>111</v>
      </c>
      <c r="K112" s="102" t="s">
        <v>244</v>
      </c>
    </row>
    <row r="113" spans="2:11">
      <c r="B113" s="62" t="s">
        <v>225</v>
      </c>
      <c r="C113" s="112">
        <v>44002</v>
      </c>
      <c r="D113" s="68" t="s">
        <v>245</v>
      </c>
      <c r="E113" s="62">
        <v>5190</v>
      </c>
      <c r="F113" s="63">
        <v>118</v>
      </c>
      <c r="H113" s="76">
        <f t="shared" si="3"/>
        <v>8303.3100000000031</v>
      </c>
      <c r="J113" s="79" t="s">
        <v>111</v>
      </c>
      <c r="K113" s="102" t="s">
        <v>246</v>
      </c>
    </row>
    <row r="114" spans="2:11">
      <c r="B114" s="62" t="s">
        <v>83</v>
      </c>
      <c r="C114" s="112">
        <v>44005</v>
      </c>
      <c r="D114" s="68" t="s">
        <v>84</v>
      </c>
      <c r="E114" s="62">
        <v>4000</v>
      </c>
      <c r="G114" s="63">
        <v>44</v>
      </c>
      <c r="H114" s="76">
        <f t="shared" si="3"/>
        <v>8347.3100000000031</v>
      </c>
      <c r="I114" s="78" t="s">
        <v>111</v>
      </c>
      <c r="K114" s="102" t="s">
        <v>247</v>
      </c>
    </row>
    <row r="115" spans="2:11">
      <c r="B115" s="62" t="s">
        <v>83</v>
      </c>
      <c r="C115" s="112">
        <v>44007</v>
      </c>
      <c r="D115" s="68" t="s">
        <v>242</v>
      </c>
      <c r="E115" s="62">
        <v>4096</v>
      </c>
      <c r="G115" s="63">
        <v>60</v>
      </c>
      <c r="H115" s="76">
        <f t="shared" si="3"/>
        <v>8407.3100000000031</v>
      </c>
      <c r="I115" s="78" t="s">
        <v>111</v>
      </c>
      <c r="K115" s="102" t="s">
        <v>250</v>
      </c>
    </row>
    <row r="116" spans="2:11">
      <c r="B116" s="62" t="s">
        <v>83</v>
      </c>
      <c r="C116" s="112">
        <v>44007</v>
      </c>
      <c r="D116" s="68" t="s">
        <v>84</v>
      </c>
      <c r="E116" s="62">
        <v>4000</v>
      </c>
      <c r="G116" s="63">
        <v>44</v>
      </c>
      <c r="H116" s="76">
        <f t="shared" si="3"/>
        <v>8451.3100000000031</v>
      </c>
      <c r="I116" s="78" t="s">
        <v>111</v>
      </c>
      <c r="K116" s="102" t="s">
        <v>248</v>
      </c>
    </row>
    <row r="117" spans="2:11">
      <c r="B117" s="62" t="s">
        <v>83</v>
      </c>
      <c r="C117" s="112">
        <v>44008</v>
      </c>
      <c r="D117" s="68" t="s">
        <v>84</v>
      </c>
      <c r="E117" s="62">
        <v>4000</v>
      </c>
      <c r="G117" s="63">
        <v>44</v>
      </c>
      <c r="H117" s="76">
        <f t="shared" si="3"/>
        <v>8495.3100000000031</v>
      </c>
      <c r="I117" s="78" t="s">
        <v>111</v>
      </c>
      <c r="K117" s="102" t="s">
        <v>249</v>
      </c>
    </row>
    <row r="118" spans="2:11">
      <c r="B118" s="62" t="s">
        <v>83</v>
      </c>
      <c r="C118" s="112">
        <v>44012</v>
      </c>
      <c r="D118" s="68" t="s">
        <v>84</v>
      </c>
      <c r="E118" s="62">
        <v>4000</v>
      </c>
      <c r="G118" s="63">
        <v>44</v>
      </c>
      <c r="H118" s="76">
        <f t="shared" si="3"/>
        <v>8539.3100000000031</v>
      </c>
      <c r="I118" s="78" t="s">
        <v>111</v>
      </c>
      <c r="K118" s="102" t="s">
        <v>251</v>
      </c>
    </row>
    <row r="119" spans="2:11">
      <c r="B119" s="62" t="s">
        <v>196</v>
      </c>
      <c r="C119" s="112">
        <v>44012</v>
      </c>
      <c r="D119" s="68" t="s">
        <v>84</v>
      </c>
      <c r="E119" s="62">
        <v>4000</v>
      </c>
      <c r="G119" s="63">
        <v>44</v>
      </c>
      <c r="H119" s="76">
        <f t="shared" si="3"/>
        <v>8583.3100000000031</v>
      </c>
      <c r="I119" s="78" t="s">
        <v>111</v>
      </c>
      <c r="K119" s="102" t="s">
        <v>252</v>
      </c>
    </row>
    <row r="120" spans="2:11">
      <c r="B120" s="62" t="s">
        <v>196</v>
      </c>
      <c r="C120" s="112">
        <v>44012</v>
      </c>
      <c r="D120" s="68" t="s">
        <v>242</v>
      </c>
      <c r="E120" s="62">
        <v>4096</v>
      </c>
      <c r="G120" s="63">
        <v>50</v>
      </c>
      <c r="H120" s="76">
        <f t="shared" si="3"/>
        <v>8633.3100000000031</v>
      </c>
      <c r="I120" s="78" t="s">
        <v>111</v>
      </c>
      <c r="K120" s="102" t="s">
        <v>253</v>
      </c>
    </row>
    <row r="121" spans="2:11">
      <c r="B121" s="62" t="s">
        <v>83</v>
      </c>
      <c r="C121" s="112">
        <v>44015</v>
      </c>
      <c r="D121" s="68" t="s">
        <v>242</v>
      </c>
      <c r="E121" s="62">
        <v>4096</v>
      </c>
      <c r="G121" s="63">
        <v>30</v>
      </c>
      <c r="H121" s="76">
        <f t="shared" si="3"/>
        <v>8663.3100000000031</v>
      </c>
      <c r="I121" s="78" t="s">
        <v>111</v>
      </c>
      <c r="K121" s="102" t="s">
        <v>254</v>
      </c>
    </row>
    <row r="122" spans="2:11">
      <c r="B122" s="62" t="s">
        <v>90</v>
      </c>
      <c r="C122" s="112">
        <v>44014</v>
      </c>
      <c r="E122" s="62">
        <v>5000</v>
      </c>
      <c r="F122" s="63">
        <v>20.12</v>
      </c>
      <c r="H122" s="76">
        <f t="shared" si="3"/>
        <v>8643.1900000000023</v>
      </c>
      <c r="J122" s="79" t="s">
        <v>111</v>
      </c>
      <c r="K122" s="102" t="s">
        <v>204</v>
      </c>
    </row>
    <row r="123" spans="2:11">
      <c r="B123" s="62" t="s">
        <v>205</v>
      </c>
      <c r="C123" s="112">
        <v>44014</v>
      </c>
      <c r="D123" s="68" t="s">
        <v>88</v>
      </c>
      <c r="E123" s="62">
        <v>5220</v>
      </c>
      <c r="F123" s="63">
        <v>86</v>
      </c>
      <c r="H123" s="76">
        <f t="shared" si="3"/>
        <v>8557.1900000000023</v>
      </c>
      <c r="J123" s="79" t="s">
        <v>111</v>
      </c>
      <c r="K123" s="102" t="s">
        <v>222</v>
      </c>
    </row>
    <row r="124" spans="2:11">
      <c r="B124" s="62" t="s">
        <v>83</v>
      </c>
      <c r="C124" s="112">
        <v>44018</v>
      </c>
      <c r="D124" s="68" t="s">
        <v>84</v>
      </c>
      <c r="E124" s="62">
        <v>4000</v>
      </c>
      <c r="G124" s="63">
        <v>88</v>
      </c>
      <c r="H124" s="76">
        <f t="shared" si="3"/>
        <v>8645.1900000000023</v>
      </c>
      <c r="I124" s="78" t="s">
        <v>111</v>
      </c>
      <c r="K124" s="102" t="s">
        <v>255</v>
      </c>
    </row>
    <row r="125" spans="2:11">
      <c r="B125" s="62" t="s">
        <v>196</v>
      </c>
      <c r="C125" s="112">
        <v>44020</v>
      </c>
      <c r="D125" s="68" t="s">
        <v>242</v>
      </c>
      <c r="E125" s="62">
        <v>4096</v>
      </c>
      <c r="G125" s="63">
        <v>30</v>
      </c>
      <c r="H125" s="76">
        <f t="shared" si="3"/>
        <v>8675.1900000000023</v>
      </c>
      <c r="I125" s="78" t="s">
        <v>111</v>
      </c>
      <c r="K125" s="102" t="s">
        <v>256</v>
      </c>
    </row>
    <row r="126" spans="2:11">
      <c r="B126" s="62" t="s">
        <v>205</v>
      </c>
      <c r="C126" s="112">
        <v>44019</v>
      </c>
      <c r="D126" s="68" t="s">
        <v>258</v>
      </c>
      <c r="E126" s="62">
        <v>5230</v>
      </c>
      <c r="F126" s="63">
        <v>23.08</v>
      </c>
      <c r="H126" s="76">
        <f t="shared" si="3"/>
        <v>8652.1100000000024</v>
      </c>
      <c r="J126" s="79">
        <v>44025</v>
      </c>
      <c r="K126" s="102" t="s">
        <v>262</v>
      </c>
    </row>
    <row r="127" spans="2:11">
      <c r="B127" s="62">
        <v>1045</v>
      </c>
      <c r="C127" s="112">
        <v>44035</v>
      </c>
      <c r="D127" s="68" t="s">
        <v>260</v>
      </c>
      <c r="E127" s="62">
        <v>5030</v>
      </c>
      <c r="F127" s="63">
        <v>1000</v>
      </c>
      <c r="H127" s="76">
        <f t="shared" si="3"/>
        <v>7652.1100000000024</v>
      </c>
      <c r="J127" s="79" t="s">
        <v>111</v>
      </c>
      <c r="K127" s="102" t="s">
        <v>261</v>
      </c>
    </row>
    <row r="128" spans="2:11">
      <c r="B128" s="62" t="s">
        <v>196</v>
      </c>
      <c r="C128" s="112">
        <v>44029</v>
      </c>
      <c r="D128" s="68" t="s">
        <v>242</v>
      </c>
      <c r="E128" s="62">
        <v>4096</v>
      </c>
      <c r="G128" s="63">
        <v>50</v>
      </c>
      <c r="H128" s="76">
        <f t="shared" si="3"/>
        <v>7702.1100000000024</v>
      </c>
      <c r="I128" s="78" t="s">
        <v>111</v>
      </c>
      <c r="K128" s="102" t="s">
        <v>263</v>
      </c>
    </row>
    <row r="129" spans="1:11">
      <c r="B129" s="62" t="s">
        <v>196</v>
      </c>
      <c r="C129" s="112">
        <v>44029</v>
      </c>
      <c r="D129" s="68" t="s">
        <v>242</v>
      </c>
      <c r="E129" s="62">
        <v>4096</v>
      </c>
      <c r="G129" s="63">
        <v>50</v>
      </c>
      <c r="H129" s="76">
        <f t="shared" si="3"/>
        <v>7752.1100000000024</v>
      </c>
      <c r="I129" s="78" t="s">
        <v>111</v>
      </c>
      <c r="K129" s="102" t="s">
        <v>264</v>
      </c>
    </row>
    <row r="130" spans="1:11">
      <c r="B130" s="62" t="s">
        <v>196</v>
      </c>
      <c r="C130" s="112">
        <v>44032</v>
      </c>
      <c r="D130" s="68" t="s">
        <v>242</v>
      </c>
      <c r="E130" s="62">
        <v>4096</v>
      </c>
      <c r="G130" s="63">
        <v>30</v>
      </c>
      <c r="H130" s="76">
        <f t="shared" si="3"/>
        <v>7782.1100000000024</v>
      </c>
      <c r="I130" s="78" t="s">
        <v>111</v>
      </c>
      <c r="K130" s="102" t="s">
        <v>271</v>
      </c>
    </row>
    <row r="131" spans="1:11">
      <c r="B131" s="62" t="s">
        <v>196</v>
      </c>
      <c r="C131" s="112">
        <v>44033</v>
      </c>
      <c r="D131" s="68" t="s">
        <v>265</v>
      </c>
      <c r="E131" s="62">
        <v>4000</v>
      </c>
      <c r="G131" s="63">
        <v>44</v>
      </c>
      <c r="H131" s="76">
        <f t="shared" si="3"/>
        <v>7826.1100000000024</v>
      </c>
      <c r="I131" s="78" t="s">
        <v>111</v>
      </c>
      <c r="K131" s="102" t="s">
        <v>272</v>
      </c>
    </row>
    <row r="132" spans="1:11" ht="1.8" customHeight="1">
      <c r="H132" s="76">
        <f t="shared" si="3"/>
        <v>7826.1100000000024</v>
      </c>
    </row>
    <row r="133" spans="1:11">
      <c r="B133" s="62" t="s">
        <v>163</v>
      </c>
      <c r="C133" s="112">
        <v>44033</v>
      </c>
      <c r="D133" s="68" t="s">
        <v>242</v>
      </c>
      <c r="E133" s="62">
        <v>4096</v>
      </c>
      <c r="G133" s="63">
        <v>30</v>
      </c>
      <c r="H133" s="76">
        <f t="shared" ref="H133:H196" si="4">SUM(H132-F133+G133)</f>
        <v>7856.1100000000024</v>
      </c>
      <c r="I133" s="78" t="s">
        <v>111</v>
      </c>
      <c r="K133" s="102" t="s">
        <v>266</v>
      </c>
    </row>
    <row r="134" spans="1:11">
      <c r="B134" s="62" t="s">
        <v>83</v>
      </c>
      <c r="C134" s="112">
        <v>44036</v>
      </c>
      <c r="D134" s="68" t="s">
        <v>242</v>
      </c>
      <c r="E134" s="62">
        <v>4096</v>
      </c>
      <c r="G134" s="63">
        <v>60</v>
      </c>
      <c r="H134" s="76">
        <f t="shared" si="4"/>
        <v>7916.1100000000024</v>
      </c>
      <c r="I134" s="78" t="s">
        <v>111</v>
      </c>
      <c r="J134" s="79">
        <v>44039</v>
      </c>
      <c r="K134" s="102" t="s">
        <v>267</v>
      </c>
    </row>
    <row r="135" spans="1:11">
      <c r="B135" s="62" t="s">
        <v>268</v>
      </c>
      <c r="C135" s="112">
        <v>44040</v>
      </c>
      <c r="D135" s="68" t="s">
        <v>242</v>
      </c>
      <c r="E135" s="62">
        <v>4096</v>
      </c>
      <c r="G135" s="63">
        <v>30</v>
      </c>
      <c r="H135" s="76">
        <f t="shared" si="4"/>
        <v>7946.1100000000024</v>
      </c>
      <c r="I135" s="78" t="s">
        <v>111</v>
      </c>
      <c r="K135" s="102" t="s">
        <v>210</v>
      </c>
    </row>
    <row r="136" spans="1:11" s="124" customFormat="1">
      <c r="A136" s="116"/>
      <c r="B136" s="116">
        <v>1046</v>
      </c>
      <c r="C136" s="117">
        <v>44049</v>
      </c>
      <c r="D136" s="118" t="s">
        <v>192</v>
      </c>
      <c r="E136" s="116">
        <v>5200</v>
      </c>
      <c r="F136" s="119">
        <v>309.64</v>
      </c>
      <c r="G136" s="119"/>
      <c r="H136" s="120">
        <f t="shared" si="4"/>
        <v>7636.4700000000021</v>
      </c>
      <c r="I136" s="121"/>
      <c r="J136" s="122" t="s">
        <v>111</v>
      </c>
      <c r="K136" s="123" t="s">
        <v>269</v>
      </c>
    </row>
    <row r="137" spans="1:11">
      <c r="B137" s="62" t="s">
        <v>268</v>
      </c>
      <c r="C137" s="112">
        <v>44041</v>
      </c>
      <c r="D137" s="68" t="s">
        <v>242</v>
      </c>
      <c r="E137" s="62">
        <v>4096</v>
      </c>
      <c r="G137" s="63">
        <v>50</v>
      </c>
      <c r="H137" s="76">
        <f t="shared" si="4"/>
        <v>7686.4700000000021</v>
      </c>
      <c r="I137" s="78" t="s">
        <v>111</v>
      </c>
      <c r="K137" s="102" t="s">
        <v>270</v>
      </c>
    </row>
    <row r="138" spans="1:11">
      <c r="B138" s="62" t="s">
        <v>273</v>
      </c>
      <c r="C138" s="112">
        <v>44042</v>
      </c>
      <c r="D138" s="68" t="s">
        <v>274</v>
      </c>
      <c r="E138" s="62">
        <v>5190</v>
      </c>
      <c r="F138" s="63">
        <v>165</v>
      </c>
      <c r="H138" s="76">
        <f t="shared" si="4"/>
        <v>7521.4700000000021</v>
      </c>
      <c r="J138" s="79" t="s">
        <v>111</v>
      </c>
      <c r="K138" s="102" t="s">
        <v>275</v>
      </c>
    </row>
    <row r="139" spans="1:11">
      <c r="B139" s="62" t="s">
        <v>163</v>
      </c>
      <c r="C139" s="112">
        <v>44043</v>
      </c>
      <c r="D139" s="68" t="s">
        <v>84</v>
      </c>
      <c r="E139" s="62">
        <v>4000</v>
      </c>
      <c r="G139" s="63">
        <v>44</v>
      </c>
      <c r="H139" s="76">
        <f t="shared" si="4"/>
        <v>7565.4700000000021</v>
      </c>
      <c r="I139" s="78" t="s">
        <v>111</v>
      </c>
      <c r="K139" s="102" t="s">
        <v>276</v>
      </c>
    </row>
    <row r="140" spans="1:11">
      <c r="B140" s="62" t="s">
        <v>163</v>
      </c>
      <c r="C140" s="112">
        <v>44043</v>
      </c>
      <c r="D140" s="68" t="s">
        <v>242</v>
      </c>
      <c r="E140" s="62">
        <v>4096</v>
      </c>
      <c r="G140" s="63">
        <v>30</v>
      </c>
      <c r="H140" s="76">
        <f t="shared" si="4"/>
        <v>7595.4700000000021</v>
      </c>
      <c r="I140" s="78" t="s">
        <v>111</v>
      </c>
      <c r="K140" s="102" t="s">
        <v>277</v>
      </c>
    </row>
    <row r="141" spans="1:11">
      <c r="B141" s="62" t="s">
        <v>86</v>
      </c>
      <c r="C141" s="112">
        <v>44045</v>
      </c>
      <c r="D141" s="68" t="s">
        <v>88</v>
      </c>
      <c r="E141" s="62">
        <v>5220</v>
      </c>
      <c r="F141" s="63">
        <v>86</v>
      </c>
      <c r="H141" s="76">
        <f t="shared" si="4"/>
        <v>7509.4700000000021</v>
      </c>
      <c r="J141" s="79" t="s">
        <v>111</v>
      </c>
      <c r="K141" s="102" t="s">
        <v>278</v>
      </c>
    </row>
    <row r="142" spans="1:11">
      <c r="B142" s="62" t="s">
        <v>90</v>
      </c>
      <c r="C142" s="112">
        <v>44046</v>
      </c>
      <c r="E142" s="62">
        <v>5000</v>
      </c>
      <c r="F142" s="63">
        <v>16.55</v>
      </c>
      <c r="H142" s="76">
        <f t="shared" si="4"/>
        <v>7492.9200000000019</v>
      </c>
      <c r="J142" s="79" t="s">
        <v>111</v>
      </c>
      <c r="K142" s="102" t="s">
        <v>204</v>
      </c>
    </row>
    <row r="143" spans="1:11">
      <c r="B143" s="62" t="s">
        <v>163</v>
      </c>
      <c r="C143" s="112">
        <v>44046</v>
      </c>
      <c r="D143" s="68" t="s">
        <v>242</v>
      </c>
      <c r="E143" s="62">
        <v>4096</v>
      </c>
      <c r="G143" s="63">
        <v>50</v>
      </c>
      <c r="H143" s="76">
        <f t="shared" si="4"/>
        <v>7542.9200000000019</v>
      </c>
      <c r="J143" s="79" t="s">
        <v>111</v>
      </c>
      <c r="K143" s="102" t="s">
        <v>279</v>
      </c>
    </row>
    <row r="144" spans="1:11" ht="28.8">
      <c r="B144" s="62" t="s">
        <v>163</v>
      </c>
      <c r="C144" s="112">
        <v>44048</v>
      </c>
      <c r="D144" s="68" t="s">
        <v>280</v>
      </c>
      <c r="E144" s="62">
        <v>4096</v>
      </c>
      <c r="G144" s="63">
        <v>108</v>
      </c>
      <c r="H144" s="76">
        <f t="shared" si="4"/>
        <v>7650.9200000000019</v>
      </c>
      <c r="J144" s="79" t="s">
        <v>111</v>
      </c>
      <c r="K144" s="102" t="s">
        <v>281</v>
      </c>
    </row>
    <row r="145" spans="2:11">
      <c r="B145" s="62" t="s">
        <v>268</v>
      </c>
      <c r="C145" s="112">
        <v>44050</v>
      </c>
      <c r="D145" s="68" t="s">
        <v>242</v>
      </c>
      <c r="E145" s="62">
        <v>4096</v>
      </c>
      <c r="G145" s="63">
        <v>50</v>
      </c>
      <c r="H145" s="76">
        <f t="shared" si="4"/>
        <v>7700.9200000000019</v>
      </c>
      <c r="J145" s="79" t="s">
        <v>111</v>
      </c>
      <c r="K145" s="102" t="s">
        <v>284</v>
      </c>
    </row>
    <row r="146" spans="2:11">
      <c r="B146" s="62" t="s">
        <v>282</v>
      </c>
      <c r="C146" s="112">
        <v>44050</v>
      </c>
      <c r="D146" s="68" t="s">
        <v>242</v>
      </c>
      <c r="E146" s="62">
        <v>4096</v>
      </c>
      <c r="G146" s="63">
        <v>50</v>
      </c>
      <c r="H146" s="76">
        <f t="shared" si="4"/>
        <v>7750.9200000000019</v>
      </c>
      <c r="J146" s="79" t="s">
        <v>111</v>
      </c>
      <c r="K146" s="102" t="s">
        <v>283</v>
      </c>
    </row>
    <row r="147" spans="2:11">
      <c r="B147" s="62" t="s">
        <v>268</v>
      </c>
      <c r="C147" s="112">
        <v>44053</v>
      </c>
      <c r="D147" s="68" t="s">
        <v>214</v>
      </c>
      <c r="E147" s="62">
        <v>4000</v>
      </c>
      <c r="G147" s="63">
        <v>200</v>
      </c>
      <c r="H147" s="76">
        <f t="shared" si="4"/>
        <v>7950.9200000000019</v>
      </c>
      <c r="J147" s="79" t="s">
        <v>111</v>
      </c>
      <c r="K147" s="102" t="s">
        <v>286</v>
      </c>
    </row>
    <row r="148" spans="2:11">
      <c r="B148" s="62" t="s">
        <v>268</v>
      </c>
      <c r="C148" s="112">
        <v>44053</v>
      </c>
      <c r="D148" s="68" t="s">
        <v>242</v>
      </c>
      <c r="E148" s="62">
        <v>4096</v>
      </c>
      <c r="G148" s="63">
        <v>30</v>
      </c>
      <c r="H148" s="76">
        <f t="shared" si="4"/>
        <v>7980.9200000000019</v>
      </c>
      <c r="J148" s="79" t="s">
        <v>111</v>
      </c>
      <c r="K148" s="102" t="s">
        <v>287</v>
      </c>
    </row>
    <row r="149" spans="2:11">
      <c r="B149" s="62" t="s">
        <v>285</v>
      </c>
      <c r="C149" s="112">
        <v>44054</v>
      </c>
      <c r="D149" s="68" t="s">
        <v>242</v>
      </c>
      <c r="E149" s="62">
        <v>4096</v>
      </c>
      <c r="G149" s="63">
        <v>30</v>
      </c>
      <c r="H149" s="76">
        <f t="shared" si="4"/>
        <v>8010.9200000000019</v>
      </c>
      <c r="J149" s="79" t="s">
        <v>111</v>
      </c>
      <c r="K149" s="102" t="s">
        <v>288</v>
      </c>
    </row>
    <row r="150" spans="2:11">
      <c r="B150" s="62" t="s">
        <v>282</v>
      </c>
      <c r="C150" s="112">
        <v>44054</v>
      </c>
      <c r="D150" s="68" t="s">
        <v>242</v>
      </c>
      <c r="E150" s="62">
        <v>4096</v>
      </c>
      <c r="G150" s="63">
        <v>30</v>
      </c>
      <c r="H150" s="76">
        <f t="shared" si="4"/>
        <v>8040.9200000000019</v>
      </c>
      <c r="J150" s="79" t="s">
        <v>111</v>
      </c>
      <c r="K150" s="102" t="s">
        <v>289</v>
      </c>
    </row>
    <row r="151" spans="2:11">
      <c r="B151" s="62" t="s">
        <v>219</v>
      </c>
      <c r="C151" s="112">
        <v>44055</v>
      </c>
      <c r="D151" s="68" t="s">
        <v>242</v>
      </c>
      <c r="E151" s="62">
        <v>4096</v>
      </c>
      <c r="G151" s="63">
        <v>100</v>
      </c>
      <c r="H151" s="76">
        <f t="shared" si="4"/>
        <v>8140.9200000000019</v>
      </c>
      <c r="J151" s="79" t="s">
        <v>111</v>
      </c>
      <c r="K151" s="102" t="s">
        <v>290</v>
      </c>
    </row>
    <row r="152" spans="2:11">
      <c r="B152" s="62" t="s">
        <v>163</v>
      </c>
      <c r="C152" s="112">
        <v>44055</v>
      </c>
      <c r="D152" s="68" t="s">
        <v>265</v>
      </c>
      <c r="E152" s="62">
        <v>4000</v>
      </c>
      <c r="G152" s="63">
        <v>24</v>
      </c>
      <c r="H152" s="76">
        <f t="shared" si="4"/>
        <v>8164.9200000000019</v>
      </c>
      <c r="J152" s="79" t="s">
        <v>111</v>
      </c>
      <c r="K152" s="102" t="s">
        <v>291</v>
      </c>
    </row>
    <row r="153" spans="2:11">
      <c r="B153" s="62" t="s">
        <v>163</v>
      </c>
      <c r="C153" s="112">
        <v>44055</v>
      </c>
      <c r="D153" s="68" t="s">
        <v>242</v>
      </c>
      <c r="E153" s="62">
        <v>4096</v>
      </c>
      <c r="G153" s="63">
        <v>30</v>
      </c>
      <c r="H153" s="76">
        <f t="shared" si="4"/>
        <v>8194.9200000000019</v>
      </c>
      <c r="J153" s="79" t="s">
        <v>111</v>
      </c>
      <c r="K153" s="102" t="s">
        <v>292</v>
      </c>
    </row>
    <row r="154" spans="2:11">
      <c r="B154" s="62" t="s">
        <v>163</v>
      </c>
      <c r="C154" s="112">
        <v>44055</v>
      </c>
      <c r="D154" s="68" t="s">
        <v>242</v>
      </c>
      <c r="E154" s="62">
        <v>4096</v>
      </c>
      <c r="G154" s="63">
        <v>100</v>
      </c>
      <c r="H154" s="76">
        <f t="shared" si="4"/>
        <v>8294.9200000000019</v>
      </c>
      <c r="J154" s="79" t="s">
        <v>111</v>
      </c>
      <c r="K154" s="102" t="s">
        <v>293</v>
      </c>
    </row>
    <row r="155" spans="2:11">
      <c r="B155" s="62" t="s">
        <v>294</v>
      </c>
      <c r="C155" s="112">
        <v>44058</v>
      </c>
      <c r="D155" s="68" t="s">
        <v>295</v>
      </c>
      <c r="E155" s="62">
        <v>5260</v>
      </c>
      <c r="F155" s="63">
        <v>81.44</v>
      </c>
      <c r="H155" s="76">
        <f t="shared" si="4"/>
        <v>8213.4800000000014</v>
      </c>
      <c r="I155" s="78" t="s">
        <v>111</v>
      </c>
      <c r="K155" s="102" t="s">
        <v>356</v>
      </c>
    </row>
    <row r="156" spans="2:11">
      <c r="B156" s="62" t="s">
        <v>296</v>
      </c>
      <c r="C156" s="112">
        <v>44058</v>
      </c>
      <c r="D156" s="68" t="s">
        <v>298</v>
      </c>
      <c r="E156" s="62">
        <v>5000</v>
      </c>
      <c r="F156" s="63">
        <v>1.62</v>
      </c>
      <c r="H156" s="76">
        <f t="shared" si="4"/>
        <v>8211.86</v>
      </c>
      <c r="I156" s="78" t="s">
        <v>111</v>
      </c>
      <c r="K156" s="102" t="s">
        <v>297</v>
      </c>
    </row>
    <row r="157" spans="2:11">
      <c r="B157" s="62" t="s">
        <v>268</v>
      </c>
      <c r="C157" s="112">
        <v>44057</v>
      </c>
      <c r="D157" s="68" t="s">
        <v>242</v>
      </c>
      <c r="E157" s="62">
        <v>4096</v>
      </c>
      <c r="G157" s="63">
        <v>30</v>
      </c>
      <c r="H157" s="76">
        <f t="shared" si="4"/>
        <v>8241.86</v>
      </c>
      <c r="J157" s="79" t="s">
        <v>111</v>
      </c>
      <c r="K157" s="102" t="s">
        <v>299</v>
      </c>
    </row>
    <row r="158" spans="2:11">
      <c r="B158" s="62" t="s">
        <v>268</v>
      </c>
      <c r="C158" s="112">
        <v>44060</v>
      </c>
      <c r="D158" s="68" t="s">
        <v>242</v>
      </c>
      <c r="E158" s="62">
        <v>4096</v>
      </c>
      <c r="G158" s="63">
        <v>100</v>
      </c>
      <c r="H158" s="76">
        <f t="shared" si="4"/>
        <v>8341.86</v>
      </c>
      <c r="J158" s="79" t="s">
        <v>111</v>
      </c>
      <c r="K158" s="102" t="s">
        <v>301</v>
      </c>
    </row>
    <row r="159" spans="2:11">
      <c r="B159" s="62" t="s">
        <v>268</v>
      </c>
      <c r="C159" s="112">
        <v>44060</v>
      </c>
      <c r="D159" s="68" t="s">
        <v>242</v>
      </c>
      <c r="E159" s="62">
        <v>4096</v>
      </c>
      <c r="G159" s="63">
        <v>50</v>
      </c>
      <c r="H159" s="76">
        <f t="shared" si="4"/>
        <v>8391.86</v>
      </c>
      <c r="J159" s="79" t="s">
        <v>111</v>
      </c>
      <c r="K159" s="102" t="s">
        <v>300</v>
      </c>
    </row>
    <row r="160" spans="2:11">
      <c r="B160" s="62" t="s">
        <v>282</v>
      </c>
      <c r="C160" s="112">
        <v>44061</v>
      </c>
      <c r="D160" s="68" t="s">
        <v>242</v>
      </c>
      <c r="E160" s="62">
        <v>4096</v>
      </c>
      <c r="G160" s="63">
        <v>50</v>
      </c>
      <c r="H160" s="76">
        <f t="shared" si="4"/>
        <v>8441.86</v>
      </c>
      <c r="J160" s="79" t="s">
        <v>111</v>
      </c>
      <c r="K160" s="102" t="s">
        <v>304</v>
      </c>
    </row>
    <row r="161" spans="2:11">
      <c r="B161" s="62" t="s">
        <v>282</v>
      </c>
      <c r="C161" s="112">
        <v>44061</v>
      </c>
      <c r="D161" s="68" t="s">
        <v>242</v>
      </c>
      <c r="E161" s="62">
        <v>4096</v>
      </c>
      <c r="G161" s="63">
        <v>50</v>
      </c>
      <c r="H161" s="76">
        <f t="shared" si="4"/>
        <v>8491.86</v>
      </c>
      <c r="J161" s="79" t="s">
        <v>111</v>
      </c>
      <c r="K161" s="102" t="s">
        <v>305</v>
      </c>
    </row>
    <row r="162" spans="2:11">
      <c r="B162" s="62" t="s">
        <v>268</v>
      </c>
      <c r="C162" s="112">
        <v>44061</v>
      </c>
      <c r="D162" s="68" t="s">
        <v>242</v>
      </c>
      <c r="E162" s="62">
        <v>4096</v>
      </c>
      <c r="G162" s="63">
        <v>30</v>
      </c>
      <c r="H162" s="76">
        <f t="shared" si="4"/>
        <v>8521.86</v>
      </c>
      <c r="J162" s="79" t="s">
        <v>111</v>
      </c>
      <c r="K162" s="102" t="s">
        <v>306</v>
      </c>
    </row>
    <row r="163" spans="2:11">
      <c r="B163" s="62" t="s">
        <v>268</v>
      </c>
      <c r="C163" s="112">
        <v>44061</v>
      </c>
      <c r="D163" s="68" t="s">
        <v>242</v>
      </c>
      <c r="E163" s="62">
        <v>4096</v>
      </c>
      <c r="G163" s="63">
        <v>60</v>
      </c>
      <c r="H163" s="76">
        <f t="shared" si="4"/>
        <v>8581.86</v>
      </c>
      <c r="J163" s="79" t="s">
        <v>111</v>
      </c>
      <c r="K163" s="102" t="s">
        <v>307</v>
      </c>
    </row>
    <row r="164" spans="2:11">
      <c r="B164" s="62" t="s">
        <v>163</v>
      </c>
      <c r="C164" s="112">
        <v>44060</v>
      </c>
      <c r="D164" s="68" t="s">
        <v>242</v>
      </c>
      <c r="E164" s="62">
        <v>4096</v>
      </c>
      <c r="G164" s="63">
        <v>30</v>
      </c>
      <c r="H164" s="76">
        <f t="shared" si="4"/>
        <v>8611.86</v>
      </c>
      <c r="J164" s="79" t="s">
        <v>111</v>
      </c>
      <c r="K164" s="102" t="s">
        <v>302</v>
      </c>
    </row>
    <row r="165" spans="2:11">
      <c r="B165" s="62" t="s">
        <v>163</v>
      </c>
      <c r="C165" s="112">
        <v>44060</v>
      </c>
      <c r="D165" s="68" t="s">
        <v>84</v>
      </c>
      <c r="E165" s="62">
        <v>4000</v>
      </c>
      <c r="G165" s="63">
        <v>44</v>
      </c>
      <c r="H165" s="76">
        <f t="shared" si="4"/>
        <v>8655.86</v>
      </c>
      <c r="J165" s="79" t="s">
        <v>111</v>
      </c>
      <c r="K165" s="102" t="s">
        <v>303</v>
      </c>
    </row>
    <row r="166" spans="2:11">
      <c r="B166" s="62" t="s">
        <v>268</v>
      </c>
      <c r="C166" s="112">
        <v>44062</v>
      </c>
      <c r="D166" s="68" t="s">
        <v>242</v>
      </c>
      <c r="E166" s="62">
        <v>4096</v>
      </c>
      <c r="G166" s="63">
        <v>30</v>
      </c>
      <c r="H166" s="76">
        <f t="shared" si="4"/>
        <v>8685.86</v>
      </c>
      <c r="J166" s="79" t="s">
        <v>111</v>
      </c>
      <c r="K166" s="102" t="s">
        <v>308</v>
      </c>
    </row>
    <row r="167" spans="2:11">
      <c r="B167" s="62" t="s">
        <v>268</v>
      </c>
      <c r="C167" s="112">
        <v>44063</v>
      </c>
      <c r="D167" s="68" t="s">
        <v>242</v>
      </c>
      <c r="E167" s="62">
        <v>4096</v>
      </c>
      <c r="G167" s="63">
        <v>60</v>
      </c>
      <c r="H167" s="76">
        <f t="shared" si="4"/>
        <v>8745.86</v>
      </c>
      <c r="J167" s="79" t="s">
        <v>111</v>
      </c>
      <c r="K167" s="102" t="s">
        <v>309</v>
      </c>
    </row>
    <row r="168" spans="2:11">
      <c r="B168" s="62" t="s">
        <v>268</v>
      </c>
      <c r="C168" s="112">
        <v>44064</v>
      </c>
      <c r="D168" s="68" t="s">
        <v>84</v>
      </c>
      <c r="E168" s="62">
        <v>4000</v>
      </c>
      <c r="G168" s="63">
        <v>44</v>
      </c>
      <c r="H168" s="76">
        <f t="shared" si="4"/>
        <v>8789.86</v>
      </c>
      <c r="J168" s="79" t="s">
        <v>111</v>
      </c>
      <c r="K168" s="102" t="s">
        <v>310</v>
      </c>
    </row>
    <row r="169" spans="2:11">
      <c r="B169" s="62" t="s">
        <v>268</v>
      </c>
      <c r="C169" s="112">
        <v>44064</v>
      </c>
      <c r="D169" s="68" t="s">
        <v>242</v>
      </c>
      <c r="E169" s="62">
        <v>4096</v>
      </c>
      <c r="G169" s="63">
        <v>30</v>
      </c>
      <c r="H169" s="76">
        <f t="shared" si="4"/>
        <v>8819.86</v>
      </c>
      <c r="J169" s="79" t="s">
        <v>111</v>
      </c>
      <c r="K169" s="102" t="s">
        <v>311</v>
      </c>
    </row>
    <row r="170" spans="2:11">
      <c r="B170" s="62" t="s">
        <v>282</v>
      </c>
      <c r="C170" s="112">
        <v>44064</v>
      </c>
      <c r="D170" s="68" t="s">
        <v>242</v>
      </c>
      <c r="E170" s="62">
        <v>4096</v>
      </c>
      <c r="G170" s="63">
        <v>30</v>
      </c>
      <c r="H170" s="76">
        <f t="shared" si="4"/>
        <v>8849.86</v>
      </c>
      <c r="J170" s="79" t="s">
        <v>111</v>
      </c>
      <c r="K170" s="102" t="s">
        <v>312</v>
      </c>
    </row>
    <row r="171" spans="2:11">
      <c r="B171" s="62" t="s">
        <v>268</v>
      </c>
      <c r="C171" s="112">
        <v>44067</v>
      </c>
      <c r="D171" s="68" t="s">
        <v>242</v>
      </c>
      <c r="E171" s="62">
        <v>4096</v>
      </c>
      <c r="G171" s="63">
        <v>30</v>
      </c>
      <c r="H171" s="76">
        <f t="shared" si="4"/>
        <v>8879.86</v>
      </c>
      <c r="J171" s="79" t="s">
        <v>111</v>
      </c>
      <c r="K171" s="102" t="s">
        <v>313</v>
      </c>
    </row>
    <row r="172" spans="2:11">
      <c r="B172" s="62" t="s">
        <v>268</v>
      </c>
      <c r="C172" s="112">
        <v>44067</v>
      </c>
      <c r="D172" s="68" t="s">
        <v>242</v>
      </c>
      <c r="E172" s="62">
        <v>4096</v>
      </c>
      <c r="G172" s="63">
        <v>50</v>
      </c>
      <c r="H172" s="76">
        <f t="shared" si="4"/>
        <v>8929.86</v>
      </c>
      <c r="J172" s="79" t="s">
        <v>111</v>
      </c>
      <c r="K172" s="102" t="s">
        <v>314</v>
      </c>
    </row>
    <row r="173" spans="2:11">
      <c r="B173" s="62" t="s">
        <v>268</v>
      </c>
      <c r="C173" s="112">
        <v>44068</v>
      </c>
      <c r="D173" s="68" t="s">
        <v>214</v>
      </c>
      <c r="E173" s="62">
        <v>4000</v>
      </c>
      <c r="G173" s="63">
        <v>100</v>
      </c>
      <c r="H173" s="76">
        <f t="shared" si="4"/>
        <v>9029.86</v>
      </c>
      <c r="J173" s="79" t="s">
        <v>111</v>
      </c>
      <c r="K173" s="102" t="s">
        <v>319</v>
      </c>
    </row>
    <row r="174" spans="2:11">
      <c r="B174" s="62" t="s">
        <v>268</v>
      </c>
      <c r="C174" s="112">
        <v>44068</v>
      </c>
      <c r="D174" s="68" t="s">
        <v>242</v>
      </c>
      <c r="E174" s="62">
        <v>4096</v>
      </c>
      <c r="G174" s="63">
        <v>30</v>
      </c>
      <c r="H174" s="76">
        <f t="shared" si="4"/>
        <v>9059.86</v>
      </c>
      <c r="J174" s="79" t="s">
        <v>111</v>
      </c>
      <c r="K174" s="102" t="s">
        <v>320</v>
      </c>
    </row>
    <row r="175" spans="2:11">
      <c r="B175" s="62" t="s">
        <v>268</v>
      </c>
      <c r="C175" s="112">
        <v>44068</v>
      </c>
      <c r="D175" s="68" t="s">
        <v>242</v>
      </c>
      <c r="E175" s="62">
        <v>4096</v>
      </c>
      <c r="G175" s="63">
        <v>50</v>
      </c>
      <c r="H175" s="76">
        <f t="shared" si="4"/>
        <v>9109.86</v>
      </c>
      <c r="J175" s="79" t="s">
        <v>111</v>
      </c>
      <c r="K175" s="102" t="s">
        <v>321</v>
      </c>
    </row>
    <row r="176" spans="2:11">
      <c r="B176" s="62" t="s">
        <v>315</v>
      </c>
      <c r="C176" s="112">
        <v>44068</v>
      </c>
      <c r="D176" s="68" t="s">
        <v>316</v>
      </c>
      <c r="E176" s="62">
        <v>5310</v>
      </c>
      <c r="F176" s="63">
        <v>498.57</v>
      </c>
      <c r="H176" s="76">
        <f t="shared" si="4"/>
        <v>8611.2900000000009</v>
      </c>
      <c r="I176" s="78" t="s">
        <v>111</v>
      </c>
      <c r="K176" s="102" t="s">
        <v>317</v>
      </c>
    </row>
    <row r="177" spans="1:12" s="155" customFormat="1">
      <c r="A177" s="147"/>
      <c r="B177" s="147">
        <v>1047</v>
      </c>
      <c r="C177" s="148"/>
      <c r="D177" s="149" t="s">
        <v>318</v>
      </c>
      <c r="E177" s="147">
        <v>5030</v>
      </c>
      <c r="F177" s="150"/>
      <c r="G177" s="150"/>
      <c r="H177" s="151">
        <f t="shared" si="4"/>
        <v>8611.2900000000009</v>
      </c>
      <c r="I177" s="152"/>
      <c r="J177" s="153"/>
      <c r="K177" s="154" t="s">
        <v>454</v>
      </c>
      <c r="L177" s="155" t="s">
        <v>444</v>
      </c>
    </row>
    <row r="178" spans="1:12">
      <c r="B178" s="62" t="s">
        <v>268</v>
      </c>
      <c r="C178" s="112">
        <v>44068</v>
      </c>
      <c r="D178" s="68" t="s">
        <v>242</v>
      </c>
      <c r="E178" s="62">
        <v>4096</v>
      </c>
      <c r="G178" s="63">
        <v>50</v>
      </c>
      <c r="H178" s="76">
        <f t="shared" si="4"/>
        <v>8661.2900000000009</v>
      </c>
      <c r="J178" s="79" t="s">
        <v>111</v>
      </c>
      <c r="K178" s="102" t="s">
        <v>322</v>
      </c>
    </row>
    <row r="179" spans="1:12">
      <c r="B179" s="62" t="s">
        <v>268</v>
      </c>
      <c r="C179" s="112">
        <v>44070</v>
      </c>
      <c r="D179" s="68" t="s">
        <v>242</v>
      </c>
      <c r="E179" s="62">
        <v>4096</v>
      </c>
      <c r="G179" s="63">
        <v>30</v>
      </c>
      <c r="H179" s="76">
        <f t="shared" si="4"/>
        <v>8691.2900000000009</v>
      </c>
      <c r="J179" s="79" t="s">
        <v>111</v>
      </c>
      <c r="K179" s="102" t="s">
        <v>96</v>
      </c>
    </row>
    <row r="180" spans="1:12" s="124" customFormat="1">
      <c r="A180" s="116"/>
      <c r="B180" s="116" t="s">
        <v>323</v>
      </c>
      <c r="C180" s="117">
        <v>44077</v>
      </c>
      <c r="D180" s="118" t="s">
        <v>324</v>
      </c>
      <c r="E180" s="116">
        <v>4098</v>
      </c>
      <c r="F180" s="119"/>
      <c r="G180" s="119">
        <v>241.2</v>
      </c>
      <c r="H180" s="120">
        <f t="shared" si="4"/>
        <v>8932.4900000000016</v>
      </c>
      <c r="I180" s="121"/>
      <c r="J180" s="122" t="s">
        <v>111</v>
      </c>
      <c r="K180" s="123" t="s">
        <v>416</v>
      </c>
    </row>
    <row r="181" spans="1:12">
      <c r="B181" s="62" t="s">
        <v>268</v>
      </c>
      <c r="C181" s="112">
        <v>44071</v>
      </c>
      <c r="D181" s="68" t="s">
        <v>84</v>
      </c>
      <c r="E181" s="62">
        <v>4000</v>
      </c>
      <c r="G181" s="63">
        <v>44</v>
      </c>
      <c r="H181" s="76">
        <f t="shared" si="4"/>
        <v>8976.4900000000016</v>
      </c>
      <c r="J181" s="79" t="s">
        <v>111</v>
      </c>
      <c r="K181" s="102" t="s">
        <v>326</v>
      </c>
    </row>
    <row r="182" spans="1:12">
      <c r="B182" s="62" t="s">
        <v>268</v>
      </c>
      <c r="C182" s="112">
        <v>44071</v>
      </c>
      <c r="D182" s="68" t="s">
        <v>242</v>
      </c>
      <c r="E182" s="62">
        <v>4096</v>
      </c>
      <c r="G182" s="63">
        <v>100</v>
      </c>
      <c r="H182" s="76">
        <f t="shared" si="4"/>
        <v>9076.4900000000016</v>
      </c>
      <c r="J182" s="79" t="s">
        <v>111</v>
      </c>
      <c r="K182" s="102" t="s">
        <v>327</v>
      </c>
    </row>
    <row r="183" spans="1:12">
      <c r="B183" s="62" t="s">
        <v>268</v>
      </c>
      <c r="C183" s="112">
        <v>44074</v>
      </c>
      <c r="D183" s="68" t="s">
        <v>84</v>
      </c>
      <c r="E183" s="62">
        <v>4000</v>
      </c>
      <c r="G183" s="63">
        <v>50</v>
      </c>
      <c r="H183" s="76">
        <f t="shared" si="4"/>
        <v>9126.4900000000016</v>
      </c>
      <c r="J183" s="79" t="s">
        <v>111</v>
      </c>
      <c r="K183" s="102" t="s">
        <v>325</v>
      </c>
    </row>
    <row r="184" spans="1:12">
      <c r="B184" s="62" t="s">
        <v>268</v>
      </c>
      <c r="C184" s="112">
        <v>44071</v>
      </c>
      <c r="D184" s="68" t="s">
        <v>84</v>
      </c>
      <c r="E184" s="62">
        <v>4000</v>
      </c>
      <c r="G184" s="63">
        <v>24</v>
      </c>
      <c r="H184" s="76">
        <f t="shared" si="4"/>
        <v>9150.4900000000016</v>
      </c>
      <c r="J184" s="79" t="s">
        <v>111</v>
      </c>
      <c r="K184" s="102" t="s">
        <v>328</v>
      </c>
    </row>
    <row r="185" spans="1:12">
      <c r="B185" s="62" t="s">
        <v>315</v>
      </c>
      <c r="C185" s="112">
        <v>44072</v>
      </c>
      <c r="D185" s="68" t="s">
        <v>228</v>
      </c>
      <c r="E185" s="62">
        <v>5260</v>
      </c>
      <c r="F185" s="63">
        <v>38.68</v>
      </c>
      <c r="H185" s="76">
        <f t="shared" si="4"/>
        <v>9111.8100000000013</v>
      </c>
      <c r="I185" s="78" t="s">
        <v>111</v>
      </c>
      <c r="K185" s="102" t="s">
        <v>329</v>
      </c>
    </row>
    <row r="186" spans="1:12">
      <c r="B186" s="62" t="s">
        <v>282</v>
      </c>
      <c r="C186" s="112">
        <v>44075</v>
      </c>
      <c r="D186" s="68" t="s">
        <v>242</v>
      </c>
      <c r="E186" s="62">
        <v>4096</v>
      </c>
      <c r="G186" s="63">
        <v>100</v>
      </c>
      <c r="H186" s="76">
        <f t="shared" si="4"/>
        <v>9211.8100000000013</v>
      </c>
      <c r="J186" s="79" t="s">
        <v>111</v>
      </c>
      <c r="K186" s="102" t="s">
        <v>330</v>
      </c>
      <c r="L186">
        <v>0</v>
      </c>
    </row>
    <row r="187" spans="1:12">
      <c r="B187" s="62" t="s">
        <v>83</v>
      </c>
      <c r="C187" s="112">
        <v>44075</v>
      </c>
      <c r="D187" s="68" t="s">
        <v>242</v>
      </c>
      <c r="E187" s="62">
        <v>4096</v>
      </c>
      <c r="G187" s="63">
        <v>35</v>
      </c>
      <c r="H187" s="76">
        <f t="shared" si="4"/>
        <v>9246.8100000000013</v>
      </c>
      <c r="J187" s="79" t="s">
        <v>111</v>
      </c>
      <c r="K187" s="102" t="s">
        <v>331</v>
      </c>
    </row>
    <row r="188" spans="1:12">
      <c r="B188" s="62" t="s">
        <v>83</v>
      </c>
      <c r="C188" s="112">
        <v>44076</v>
      </c>
      <c r="D188" s="68" t="s">
        <v>242</v>
      </c>
      <c r="E188" s="62">
        <v>4096</v>
      </c>
      <c r="G188" s="63">
        <v>30</v>
      </c>
      <c r="H188" s="76">
        <f t="shared" si="4"/>
        <v>9276.8100000000013</v>
      </c>
      <c r="J188" s="79" t="s">
        <v>111</v>
      </c>
      <c r="K188" s="102" t="s">
        <v>336</v>
      </c>
    </row>
    <row r="189" spans="1:12">
      <c r="B189" s="62" t="s">
        <v>83</v>
      </c>
      <c r="C189" s="112">
        <v>44076</v>
      </c>
      <c r="D189" s="68" t="s">
        <v>242</v>
      </c>
      <c r="E189" s="62">
        <v>4096</v>
      </c>
      <c r="G189" s="63">
        <v>30</v>
      </c>
      <c r="H189" s="76">
        <f t="shared" si="4"/>
        <v>9306.8100000000013</v>
      </c>
      <c r="J189" s="79" t="s">
        <v>111</v>
      </c>
      <c r="K189" s="102" t="s">
        <v>337</v>
      </c>
    </row>
    <row r="190" spans="1:12">
      <c r="B190" s="62" t="s">
        <v>205</v>
      </c>
      <c r="C190" s="112">
        <v>44076</v>
      </c>
      <c r="D190" s="68" t="s">
        <v>332</v>
      </c>
      <c r="E190" s="62">
        <v>5220</v>
      </c>
      <c r="F190" s="63">
        <v>86</v>
      </c>
      <c r="H190" s="76">
        <f t="shared" si="4"/>
        <v>9220.8100000000013</v>
      </c>
      <c r="I190" s="78" t="s">
        <v>111</v>
      </c>
      <c r="K190" s="102" t="s">
        <v>278</v>
      </c>
    </row>
    <row r="191" spans="1:12">
      <c r="B191" s="62" t="s">
        <v>196</v>
      </c>
      <c r="C191" s="112">
        <v>44076</v>
      </c>
      <c r="D191" s="68" t="s">
        <v>333</v>
      </c>
      <c r="E191" s="62">
        <v>5000</v>
      </c>
      <c r="F191" s="63">
        <v>58</v>
      </c>
      <c r="H191" s="76">
        <f t="shared" si="4"/>
        <v>9162.8100000000013</v>
      </c>
      <c r="I191" s="78" t="s">
        <v>111</v>
      </c>
      <c r="J191" s="79">
        <v>44076</v>
      </c>
      <c r="K191" s="102" t="s">
        <v>334</v>
      </c>
    </row>
    <row r="192" spans="1:12" s="124" customFormat="1">
      <c r="A192" s="116"/>
      <c r="B192" s="116" t="s">
        <v>268</v>
      </c>
      <c r="C192" s="117">
        <v>44068</v>
      </c>
      <c r="D192" s="118" t="s">
        <v>242</v>
      </c>
      <c r="E192" s="116">
        <v>4096</v>
      </c>
      <c r="F192" s="119"/>
      <c r="G192" s="119">
        <v>30</v>
      </c>
      <c r="H192" s="120">
        <f t="shared" si="4"/>
        <v>9192.8100000000013</v>
      </c>
      <c r="I192" s="121"/>
      <c r="J192" s="122" t="s">
        <v>111</v>
      </c>
      <c r="K192" s="123" t="s">
        <v>335</v>
      </c>
    </row>
    <row r="193" spans="2:11">
      <c r="B193" s="62" t="s">
        <v>323</v>
      </c>
      <c r="C193" s="112">
        <v>44077</v>
      </c>
      <c r="D193" s="68" t="s">
        <v>21</v>
      </c>
      <c r="E193" s="62">
        <v>4098</v>
      </c>
      <c r="G193" s="63">
        <v>144.6</v>
      </c>
      <c r="H193" s="76">
        <f t="shared" si="4"/>
        <v>9337.4100000000017</v>
      </c>
      <c r="J193" s="79" t="s">
        <v>111</v>
      </c>
      <c r="K193" s="102" t="s">
        <v>340</v>
      </c>
    </row>
    <row r="194" spans="2:11">
      <c r="B194" s="62" t="s">
        <v>323</v>
      </c>
      <c r="C194" s="112">
        <v>44077</v>
      </c>
      <c r="D194" s="68" t="s">
        <v>324</v>
      </c>
      <c r="E194" s="62">
        <v>4098</v>
      </c>
      <c r="G194" s="63">
        <v>96.3</v>
      </c>
      <c r="H194" s="76">
        <f t="shared" si="4"/>
        <v>9433.7100000000009</v>
      </c>
      <c r="J194" s="79" t="s">
        <v>111</v>
      </c>
      <c r="K194" s="102" t="s">
        <v>339</v>
      </c>
    </row>
    <row r="195" spans="2:11" ht="28.8">
      <c r="B195" s="62" t="s">
        <v>323</v>
      </c>
      <c r="C195" s="112">
        <v>44077</v>
      </c>
      <c r="D195" s="68" t="s">
        <v>324</v>
      </c>
      <c r="E195" s="62">
        <v>4098</v>
      </c>
      <c r="G195" s="63">
        <v>192.9</v>
      </c>
      <c r="H195" s="76">
        <f t="shared" si="4"/>
        <v>9626.61</v>
      </c>
      <c r="J195" s="79" t="s">
        <v>111</v>
      </c>
      <c r="K195" s="102" t="s">
        <v>415</v>
      </c>
    </row>
    <row r="196" spans="2:11">
      <c r="B196" s="62" t="s">
        <v>323</v>
      </c>
      <c r="C196" s="112">
        <v>44082</v>
      </c>
      <c r="D196" s="68" t="s">
        <v>324</v>
      </c>
      <c r="E196" s="62">
        <v>4098</v>
      </c>
      <c r="G196" s="63">
        <v>48</v>
      </c>
      <c r="H196" s="76">
        <f t="shared" si="4"/>
        <v>9674.61</v>
      </c>
      <c r="J196" s="79" t="s">
        <v>111</v>
      </c>
      <c r="K196" s="102" t="s">
        <v>338</v>
      </c>
    </row>
    <row r="197" spans="2:11" ht="28.8">
      <c r="B197" s="62" t="s">
        <v>268</v>
      </c>
      <c r="C197" s="112">
        <v>44082</v>
      </c>
      <c r="D197" s="68" t="s">
        <v>242</v>
      </c>
      <c r="E197" s="62">
        <v>4096</v>
      </c>
      <c r="G197" s="63">
        <v>120</v>
      </c>
      <c r="H197" s="76">
        <f>SUM(H196-F197+G197)</f>
        <v>9794.61</v>
      </c>
      <c r="J197" s="79" t="s">
        <v>111</v>
      </c>
      <c r="K197" s="102" t="s">
        <v>342</v>
      </c>
    </row>
    <row r="198" spans="2:11">
      <c r="B198" s="62" t="s">
        <v>268</v>
      </c>
      <c r="C198" s="112">
        <v>44082</v>
      </c>
      <c r="D198" s="68" t="s">
        <v>242</v>
      </c>
      <c r="E198" s="62">
        <v>4096</v>
      </c>
      <c r="G198" s="63">
        <v>79</v>
      </c>
      <c r="H198" s="76">
        <f>SUM(H197-F198+G198)</f>
        <v>9873.61</v>
      </c>
      <c r="J198" s="79" t="s">
        <v>111</v>
      </c>
      <c r="K198" s="102" t="s">
        <v>341</v>
      </c>
    </row>
    <row r="199" spans="2:11">
      <c r="B199" s="62" t="s">
        <v>323</v>
      </c>
      <c r="C199" s="112">
        <v>44084</v>
      </c>
      <c r="D199" s="68" t="s">
        <v>324</v>
      </c>
      <c r="E199" s="62">
        <v>4098</v>
      </c>
      <c r="G199" s="63">
        <v>144.6</v>
      </c>
      <c r="H199" s="76">
        <f>SUM(H198-F199+G199)</f>
        <v>10018.210000000001</v>
      </c>
      <c r="J199" s="79" t="s">
        <v>111</v>
      </c>
      <c r="K199" s="102" t="s">
        <v>343</v>
      </c>
    </row>
    <row r="200" spans="2:11">
      <c r="B200" s="62" t="s">
        <v>196</v>
      </c>
      <c r="C200" s="112">
        <v>44083</v>
      </c>
      <c r="D200" s="68" t="s">
        <v>242</v>
      </c>
      <c r="E200" s="62">
        <v>4096</v>
      </c>
      <c r="G200" s="63">
        <v>50</v>
      </c>
      <c r="H200" s="76">
        <f>SUM(H199-F200+G200)</f>
        <v>10068.210000000001</v>
      </c>
      <c r="J200" s="79" t="s">
        <v>111</v>
      </c>
      <c r="K200" s="102" t="s">
        <v>344</v>
      </c>
    </row>
    <row r="201" spans="2:11">
      <c r="B201" s="62" t="s">
        <v>83</v>
      </c>
      <c r="C201" s="112">
        <v>44084</v>
      </c>
      <c r="D201" s="68" t="s">
        <v>242</v>
      </c>
      <c r="E201" s="62">
        <v>4096</v>
      </c>
      <c r="G201" s="63">
        <v>50</v>
      </c>
      <c r="H201" s="76">
        <f t="shared" ref="H201:H210" si="5">SUM(H200-F201+G201)</f>
        <v>10118.210000000001</v>
      </c>
      <c r="J201" s="79" t="s">
        <v>111</v>
      </c>
      <c r="K201" s="102" t="s">
        <v>351</v>
      </c>
    </row>
    <row r="202" spans="2:11">
      <c r="B202" s="62" t="s">
        <v>196</v>
      </c>
      <c r="C202" s="112">
        <v>44084</v>
      </c>
      <c r="D202" s="68" t="s">
        <v>242</v>
      </c>
      <c r="E202" s="62">
        <v>4096</v>
      </c>
      <c r="G202" s="63">
        <v>100</v>
      </c>
      <c r="H202" s="76">
        <f t="shared" si="5"/>
        <v>10218.210000000001</v>
      </c>
      <c r="J202" s="79" t="s">
        <v>111</v>
      </c>
      <c r="K202" s="102" t="s">
        <v>352</v>
      </c>
    </row>
    <row r="203" spans="2:11">
      <c r="B203" s="62" t="s">
        <v>196</v>
      </c>
      <c r="C203" s="112">
        <v>44084</v>
      </c>
      <c r="D203" s="68" t="s">
        <v>242</v>
      </c>
      <c r="E203" s="62">
        <v>4096</v>
      </c>
      <c r="G203" s="63">
        <v>50</v>
      </c>
      <c r="H203" s="76">
        <f t="shared" si="5"/>
        <v>10268.210000000001</v>
      </c>
      <c r="J203" s="79" t="s">
        <v>111</v>
      </c>
      <c r="K203" s="102" t="s">
        <v>353</v>
      </c>
    </row>
    <row r="204" spans="2:11" ht="28.8">
      <c r="B204" s="62" t="s">
        <v>196</v>
      </c>
      <c r="C204" s="112">
        <v>44084</v>
      </c>
      <c r="D204" s="68" t="s">
        <v>84</v>
      </c>
      <c r="E204" s="62">
        <v>4000</v>
      </c>
      <c r="G204" s="63">
        <v>100</v>
      </c>
      <c r="H204" s="76">
        <f t="shared" si="5"/>
        <v>10368.210000000001</v>
      </c>
      <c r="J204" s="79" t="s">
        <v>111</v>
      </c>
      <c r="K204" s="102" t="s">
        <v>354</v>
      </c>
    </row>
    <row r="205" spans="2:11">
      <c r="B205" s="62" t="s">
        <v>196</v>
      </c>
      <c r="C205" s="112">
        <v>44085</v>
      </c>
      <c r="D205" s="68" t="s">
        <v>242</v>
      </c>
      <c r="E205" s="62">
        <v>4096</v>
      </c>
      <c r="G205" s="63">
        <v>50</v>
      </c>
      <c r="H205" s="76">
        <f t="shared" si="5"/>
        <v>10418.210000000001</v>
      </c>
      <c r="J205" s="79" t="s">
        <v>111</v>
      </c>
      <c r="K205" s="102" t="s">
        <v>345</v>
      </c>
    </row>
    <row r="206" spans="2:11">
      <c r="B206" s="62" t="s">
        <v>196</v>
      </c>
      <c r="C206" s="112">
        <v>44088</v>
      </c>
      <c r="D206" s="68" t="s">
        <v>242</v>
      </c>
      <c r="E206" s="62">
        <v>4096</v>
      </c>
      <c r="G206" s="63">
        <v>35</v>
      </c>
      <c r="H206" s="76">
        <f t="shared" si="5"/>
        <v>10453.210000000001</v>
      </c>
      <c r="J206" s="79" t="s">
        <v>111</v>
      </c>
      <c r="K206" s="102" t="s">
        <v>358</v>
      </c>
    </row>
    <row r="207" spans="2:11">
      <c r="B207" s="62" t="s">
        <v>196</v>
      </c>
      <c r="C207" s="112">
        <v>44088</v>
      </c>
      <c r="D207" s="68" t="s">
        <v>242</v>
      </c>
      <c r="E207" s="62">
        <v>4096</v>
      </c>
      <c r="G207" s="63">
        <v>40</v>
      </c>
      <c r="H207" s="76">
        <f t="shared" si="5"/>
        <v>10493.210000000001</v>
      </c>
      <c r="J207" s="79" t="s">
        <v>111</v>
      </c>
      <c r="K207" s="102" t="s">
        <v>359</v>
      </c>
    </row>
    <row r="208" spans="2:11">
      <c r="B208" s="62" t="s">
        <v>196</v>
      </c>
      <c r="C208" s="112">
        <v>44088</v>
      </c>
      <c r="D208" s="68" t="s">
        <v>242</v>
      </c>
      <c r="E208" s="62">
        <v>4096</v>
      </c>
      <c r="G208" s="63">
        <v>50</v>
      </c>
      <c r="H208" s="76">
        <f t="shared" si="5"/>
        <v>10543.210000000001</v>
      </c>
      <c r="J208" s="79" t="s">
        <v>111</v>
      </c>
      <c r="K208" s="102" t="s">
        <v>360</v>
      </c>
    </row>
    <row r="209" spans="2:11">
      <c r="B209" s="62" t="s">
        <v>196</v>
      </c>
      <c r="C209" s="112">
        <v>44088</v>
      </c>
      <c r="D209" s="68" t="s">
        <v>242</v>
      </c>
      <c r="E209" s="62">
        <v>4096</v>
      </c>
      <c r="G209" s="63">
        <v>50</v>
      </c>
      <c r="H209" s="76">
        <f t="shared" si="5"/>
        <v>10593.210000000001</v>
      </c>
      <c r="J209" s="79" t="s">
        <v>111</v>
      </c>
      <c r="K209" s="102" t="s">
        <v>361</v>
      </c>
    </row>
    <row r="210" spans="2:11">
      <c r="B210" s="62" t="s">
        <v>78</v>
      </c>
      <c r="C210" s="112">
        <v>44084</v>
      </c>
      <c r="D210" s="68" t="s">
        <v>214</v>
      </c>
      <c r="E210" s="62">
        <v>4000</v>
      </c>
      <c r="G210" s="63">
        <v>1000</v>
      </c>
      <c r="H210" s="76">
        <f t="shared" si="5"/>
        <v>11593.210000000001</v>
      </c>
      <c r="J210" s="79" t="s">
        <v>111</v>
      </c>
      <c r="K210" s="102" t="s">
        <v>346</v>
      </c>
    </row>
    <row r="211" spans="2:11">
      <c r="B211" s="62" t="s">
        <v>347</v>
      </c>
      <c r="C211" s="112">
        <v>44085</v>
      </c>
      <c r="D211" s="68" t="s">
        <v>21</v>
      </c>
      <c r="E211" s="62">
        <v>4098</v>
      </c>
      <c r="G211" s="63">
        <v>250.56</v>
      </c>
      <c r="H211" s="76">
        <f>SUM(H210-F211+G211)</f>
        <v>11843.77</v>
      </c>
      <c r="J211" s="79" t="s">
        <v>111</v>
      </c>
      <c r="K211" s="102" t="s">
        <v>348</v>
      </c>
    </row>
    <row r="212" spans="2:11">
      <c r="B212" s="62" t="s">
        <v>347</v>
      </c>
      <c r="C212" s="112">
        <v>44085</v>
      </c>
      <c r="D212" s="68" t="s">
        <v>21</v>
      </c>
      <c r="E212" s="62">
        <v>4098</v>
      </c>
      <c r="G212" s="63" t="s">
        <v>349</v>
      </c>
      <c r="H212" s="76">
        <f>SUM(H210-F211+G211)</f>
        <v>11843.77</v>
      </c>
      <c r="J212" s="79" t="s">
        <v>111</v>
      </c>
      <c r="K212" s="102" t="s">
        <v>350</v>
      </c>
    </row>
    <row r="213" spans="2:11">
      <c r="B213" s="62" t="s">
        <v>196</v>
      </c>
      <c r="C213" s="112">
        <v>44088</v>
      </c>
      <c r="D213" s="68" t="s">
        <v>214</v>
      </c>
      <c r="E213" s="62">
        <v>4000</v>
      </c>
      <c r="G213" s="63">
        <v>250</v>
      </c>
      <c r="H213" s="76">
        <f t="shared" ref="H213:H231" si="6">SUM(H212-F213+G213)</f>
        <v>12093.77</v>
      </c>
      <c r="J213" s="79" t="s">
        <v>111</v>
      </c>
      <c r="K213" s="102" t="s">
        <v>362</v>
      </c>
    </row>
    <row r="214" spans="2:11">
      <c r="B214" s="62" t="s">
        <v>196</v>
      </c>
      <c r="C214" s="112">
        <v>44088</v>
      </c>
      <c r="D214" s="68" t="s">
        <v>214</v>
      </c>
      <c r="E214" s="62">
        <v>4000</v>
      </c>
      <c r="G214" s="63">
        <v>100</v>
      </c>
      <c r="H214" s="76">
        <f t="shared" si="6"/>
        <v>12193.77</v>
      </c>
      <c r="J214" s="79" t="s">
        <v>111</v>
      </c>
      <c r="K214" s="102" t="s">
        <v>363</v>
      </c>
    </row>
    <row r="215" spans="2:11">
      <c r="B215" s="62" t="s">
        <v>196</v>
      </c>
      <c r="C215" s="112">
        <v>44089</v>
      </c>
      <c r="D215" s="68" t="s">
        <v>214</v>
      </c>
      <c r="E215" s="62">
        <v>4000</v>
      </c>
      <c r="G215" s="63">
        <v>25</v>
      </c>
      <c r="H215" s="76">
        <f t="shared" si="6"/>
        <v>12218.77</v>
      </c>
      <c r="J215" s="79" t="s">
        <v>111</v>
      </c>
      <c r="K215" s="102" t="s">
        <v>355</v>
      </c>
    </row>
    <row r="216" spans="2:11">
      <c r="B216" s="62" t="s">
        <v>323</v>
      </c>
      <c r="C216" s="112">
        <v>44088</v>
      </c>
      <c r="D216" s="68" t="s">
        <v>324</v>
      </c>
      <c r="E216" s="62">
        <v>4098</v>
      </c>
      <c r="G216" s="63">
        <v>48</v>
      </c>
      <c r="H216" s="76">
        <f t="shared" si="6"/>
        <v>12266.77</v>
      </c>
      <c r="J216" s="79" t="s">
        <v>111</v>
      </c>
      <c r="K216" s="102" t="s">
        <v>357</v>
      </c>
    </row>
    <row r="217" spans="2:11">
      <c r="B217" s="62" t="s">
        <v>196</v>
      </c>
      <c r="C217" s="112">
        <v>44089</v>
      </c>
      <c r="D217" s="68" t="s">
        <v>214</v>
      </c>
      <c r="E217" s="62">
        <v>4000</v>
      </c>
      <c r="G217" s="63">
        <v>100</v>
      </c>
      <c r="H217" s="76">
        <f t="shared" si="6"/>
        <v>12366.77</v>
      </c>
      <c r="J217" s="79" t="s">
        <v>111</v>
      </c>
      <c r="K217" s="102" t="s">
        <v>364</v>
      </c>
    </row>
    <row r="218" spans="2:11">
      <c r="B218" s="62" t="s">
        <v>323</v>
      </c>
      <c r="C218" s="112">
        <v>44089</v>
      </c>
      <c r="D218" s="68" t="s">
        <v>324</v>
      </c>
      <c r="E218" s="62">
        <v>4098</v>
      </c>
      <c r="G218" s="63">
        <v>115.62</v>
      </c>
      <c r="H218" s="76">
        <f t="shared" si="6"/>
        <v>12482.390000000001</v>
      </c>
      <c r="J218" s="79" t="s">
        <v>111</v>
      </c>
      <c r="K218" s="102" t="s">
        <v>366</v>
      </c>
    </row>
    <row r="219" spans="2:11">
      <c r="B219" s="62" t="s">
        <v>323</v>
      </c>
      <c r="C219" s="112">
        <v>44089</v>
      </c>
      <c r="D219" s="68" t="s">
        <v>324</v>
      </c>
      <c r="E219" s="62">
        <v>4098</v>
      </c>
      <c r="G219" s="63">
        <v>120.45</v>
      </c>
      <c r="H219" s="76">
        <f t="shared" si="6"/>
        <v>12602.840000000002</v>
      </c>
      <c r="J219" s="79" t="s">
        <v>111</v>
      </c>
      <c r="K219" s="102" t="s">
        <v>367</v>
      </c>
    </row>
    <row r="220" spans="2:11">
      <c r="B220" s="62" t="s">
        <v>323</v>
      </c>
      <c r="C220" s="112">
        <v>44089</v>
      </c>
      <c r="D220" s="68" t="s">
        <v>324</v>
      </c>
      <c r="E220" s="62">
        <v>4098</v>
      </c>
      <c r="G220" s="63">
        <v>690.38</v>
      </c>
      <c r="H220" s="76">
        <f t="shared" si="6"/>
        <v>13293.220000000001</v>
      </c>
      <c r="J220" s="79" t="s">
        <v>111</v>
      </c>
      <c r="K220" s="102" t="s">
        <v>369</v>
      </c>
    </row>
    <row r="221" spans="2:11">
      <c r="B221" s="62" t="s">
        <v>323</v>
      </c>
      <c r="C221" s="112">
        <v>44089</v>
      </c>
      <c r="D221" s="68" t="s">
        <v>324</v>
      </c>
      <c r="E221" s="62">
        <v>4098</v>
      </c>
      <c r="G221" s="63">
        <v>96.3</v>
      </c>
      <c r="H221" s="76">
        <f t="shared" si="6"/>
        <v>13389.52</v>
      </c>
      <c r="J221" s="79" t="s">
        <v>111</v>
      </c>
      <c r="K221" s="102" t="s">
        <v>368</v>
      </c>
    </row>
    <row r="222" spans="2:11">
      <c r="B222" s="62" t="s">
        <v>323</v>
      </c>
      <c r="C222" s="112">
        <v>44089</v>
      </c>
      <c r="D222" s="68" t="s">
        <v>324</v>
      </c>
      <c r="E222" s="62">
        <v>4098</v>
      </c>
      <c r="G222" s="63">
        <v>67.319999999999993</v>
      </c>
      <c r="H222" s="76">
        <f t="shared" si="6"/>
        <v>13456.84</v>
      </c>
      <c r="J222" s="79" t="s">
        <v>111</v>
      </c>
      <c r="K222" s="102" t="s">
        <v>370</v>
      </c>
    </row>
    <row r="223" spans="2:11" ht="28.8">
      <c r="B223" s="62" t="s">
        <v>323</v>
      </c>
      <c r="C223" s="112">
        <v>44089</v>
      </c>
      <c r="D223" s="68" t="s">
        <v>324</v>
      </c>
      <c r="E223" s="62">
        <v>4000</v>
      </c>
      <c r="G223" s="63">
        <v>347.46</v>
      </c>
      <c r="H223" s="76">
        <f t="shared" si="6"/>
        <v>13804.3</v>
      </c>
      <c r="J223" s="79" t="s">
        <v>111</v>
      </c>
      <c r="K223" s="102" t="s">
        <v>371</v>
      </c>
    </row>
    <row r="224" spans="2:11">
      <c r="B224" s="62" t="s">
        <v>323</v>
      </c>
      <c r="C224" s="112">
        <v>44089</v>
      </c>
      <c r="D224" s="68" t="s">
        <v>324</v>
      </c>
      <c r="E224" s="62">
        <v>4098</v>
      </c>
      <c r="G224" s="63">
        <v>96.3</v>
      </c>
      <c r="H224" s="76">
        <f t="shared" si="6"/>
        <v>13900.599999999999</v>
      </c>
      <c r="J224" s="79" t="s">
        <v>111</v>
      </c>
      <c r="K224" s="102" t="s">
        <v>372</v>
      </c>
    </row>
    <row r="225" spans="1:11">
      <c r="B225" s="62" t="s">
        <v>323</v>
      </c>
      <c r="C225" s="112">
        <v>44089</v>
      </c>
      <c r="D225" s="68" t="s">
        <v>324</v>
      </c>
      <c r="E225" s="62">
        <v>4098</v>
      </c>
      <c r="G225" s="63">
        <v>168.74</v>
      </c>
      <c r="H225" s="76">
        <f t="shared" si="6"/>
        <v>14069.339999999998</v>
      </c>
      <c r="J225" s="79" t="s">
        <v>111</v>
      </c>
      <c r="K225" s="102" t="s">
        <v>373</v>
      </c>
    </row>
    <row r="226" spans="1:11">
      <c r="B226" s="62" t="s">
        <v>323</v>
      </c>
      <c r="C226" s="112">
        <v>44089</v>
      </c>
      <c r="D226" s="68" t="s">
        <v>324</v>
      </c>
      <c r="E226" s="62">
        <v>4000</v>
      </c>
      <c r="G226" s="63">
        <v>48</v>
      </c>
      <c r="H226" s="76">
        <f t="shared" si="6"/>
        <v>14117.339999999998</v>
      </c>
      <c r="J226" s="79" t="s">
        <v>111</v>
      </c>
      <c r="K226" s="102" t="s">
        <v>374</v>
      </c>
    </row>
    <row r="227" spans="1:11">
      <c r="B227" s="62" t="s">
        <v>323</v>
      </c>
      <c r="C227" s="112">
        <v>44089</v>
      </c>
      <c r="D227" s="68" t="s">
        <v>324</v>
      </c>
      <c r="E227" s="62">
        <v>4000</v>
      </c>
      <c r="G227" s="63">
        <v>96.3</v>
      </c>
      <c r="H227" s="76">
        <f t="shared" si="6"/>
        <v>14213.639999999998</v>
      </c>
      <c r="J227" s="79" t="s">
        <v>111</v>
      </c>
      <c r="K227" s="102" t="s">
        <v>375</v>
      </c>
    </row>
    <row r="228" spans="1:11">
      <c r="B228" s="62" t="s">
        <v>323</v>
      </c>
      <c r="C228" s="112">
        <v>44089</v>
      </c>
      <c r="D228" s="68" t="s">
        <v>324</v>
      </c>
      <c r="E228" s="62">
        <v>4000</v>
      </c>
      <c r="G228" s="63">
        <v>241.2</v>
      </c>
      <c r="H228" s="76">
        <f t="shared" si="6"/>
        <v>14454.839999999998</v>
      </c>
      <c r="J228" s="79" t="s">
        <v>111</v>
      </c>
      <c r="K228" s="102" t="s">
        <v>376</v>
      </c>
    </row>
    <row r="229" spans="1:11">
      <c r="B229" s="62" t="s">
        <v>323</v>
      </c>
      <c r="C229" s="112">
        <v>44089</v>
      </c>
      <c r="D229" s="68" t="s">
        <v>324</v>
      </c>
      <c r="E229" s="62">
        <v>4098</v>
      </c>
      <c r="G229" s="63">
        <v>43.17</v>
      </c>
      <c r="H229" s="76">
        <f t="shared" si="6"/>
        <v>14498.009999999998</v>
      </c>
      <c r="J229" s="79" t="s">
        <v>111</v>
      </c>
      <c r="K229" s="102" t="s">
        <v>377</v>
      </c>
    </row>
    <row r="230" spans="1:11">
      <c r="B230" s="62" t="s">
        <v>378</v>
      </c>
      <c r="C230" s="112">
        <v>44089</v>
      </c>
      <c r="D230" s="68" t="s">
        <v>324</v>
      </c>
      <c r="E230" s="62">
        <v>4000</v>
      </c>
      <c r="G230" s="63">
        <v>96.3</v>
      </c>
      <c r="H230" s="76">
        <f t="shared" si="6"/>
        <v>14594.309999999998</v>
      </c>
      <c r="J230" s="79" t="s">
        <v>111</v>
      </c>
      <c r="K230" s="102" t="s">
        <v>379</v>
      </c>
    </row>
    <row r="231" spans="1:11">
      <c r="B231" s="62" t="s">
        <v>323</v>
      </c>
      <c r="C231" s="112">
        <v>44090</v>
      </c>
      <c r="D231" s="68" t="s">
        <v>324</v>
      </c>
      <c r="E231" s="62">
        <v>4098</v>
      </c>
      <c r="G231" s="63">
        <v>111.76</v>
      </c>
      <c r="H231" s="76">
        <f t="shared" si="6"/>
        <v>14706.069999999998</v>
      </c>
      <c r="J231" s="79" t="s">
        <v>111</v>
      </c>
      <c r="K231" s="102" t="s">
        <v>380</v>
      </c>
    </row>
    <row r="232" spans="1:11">
      <c r="B232" s="62" t="s">
        <v>381</v>
      </c>
      <c r="C232" s="112">
        <v>44091</v>
      </c>
      <c r="D232" s="68" t="s">
        <v>214</v>
      </c>
      <c r="E232" s="62">
        <v>4000</v>
      </c>
      <c r="G232" s="63">
        <v>500</v>
      </c>
      <c r="H232" s="76">
        <f t="shared" ref="H232:H295" si="7">SUM(H231-F232+G232)</f>
        <v>15206.069999999998</v>
      </c>
      <c r="J232" s="79" t="s">
        <v>111</v>
      </c>
      <c r="K232" s="102" t="s">
        <v>382</v>
      </c>
    </row>
    <row r="233" spans="1:11">
      <c r="B233" s="62">
        <v>1048</v>
      </c>
      <c r="C233" s="112">
        <v>44098</v>
      </c>
      <c r="D233" s="68" t="s">
        <v>214</v>
      </c>
      <c r="E233" s="62">
        <v>5030</v>
      </c>
      <c r="F233" s="63">
        <v>750</v>
      </c>
      <c r="H233" s="76">
        <f t="shared" si="7"/>
        <v>14456.069999999998</v>
      </c>
      <c r="I233" s="78" t="s">
        <v>111</v>
      </c>
      <c r="K233" s="102" t="s">
        <v>144</v>
      </c>
    </row>
    <row r="234" spans="1:11" s="124" customFormat="1">
      <c r="A234" s="116"/>
      <c r="B234" s="116">
        <v>1060</v>
      </c>
      <c r="C234" s="117">
        <v>44112</v>
      </c>
      <c r="D234" s="118" t="s">
        <v>214</v>
      </c>
      <c r="E234" s="116">
        <v>5030</v>
      </c>
      <c r="F234" s="119">
        <v>750</v>
      </c>
      <c r="G234" s="119"/>
      <c r="H234" s="120">
        <f t="shared" si="7"/>
        <v>13706.069999999998</v>
      </c>
      <c r="I234" s="121" t="s">
        <v>111</v>
      </c>
      <c r="J234" s="122"/>
      <c r="K234" s="123" t="s">
        <v>419</v>
      </c>
    </row>
    <row r="235" spans="1:11" s="124" customFormat="1">
      <c r="A235" s="116"/>
      <c r="B235" s="116">
        <v>1050</v>
      </c>
      <c r="C235" s="117">
        <v>44105</v>
      </c>
      <c r="D235" s="118" t="s">
        <v>214</v>
      </c>
      <c r="E235" s="116">
        <v>5030</v>
      </c>
      <c r="F235" s="119">
        <v>750</v>
      </c>
      <c r="G235" s="119"/>
      <c r="H235" s="120">
        <f t="shared" si="7"/>
        <v>12956.069999999998</v>
      </c>
      <c r="I235" s="121" t="s">
        <v>111</v>
      </c>
      <c r="J235" s="122"/>
      <c r="K235" s="123" t="s">
        <v>151</v>
      </c>
    </row>
    <row r="236" spans="1:11">
      <c r="B236" s="62">
        <v>1051</v>
      </c>
      <c r="C236" s="112">
        <v>44102</v>
      </c>
      <c r="D236" s="68" t="s">
        <v>214</v>
      </c>
      <c r="E236" s="62">
        <v>5030</v>
      </c>
      <c r="F236" s="63">
        <v>750</v>
      </c>
      <c r="H236" s="76">
        <f t="shared" si="7"/>
        <v>12206.069999999998</v>
      </c>
      <c r="I236" s="78" t="s">
        <v>111</v>
      </c>
      <c r="K236" s="102" t="s">
        <v>383</v>
      </c>
    </row>
    <row r="237" spans="1:11">
      <c r="B237" s="62">
        <v>1053</v>
      </c>
      <c r="C237" s="112">
        <v>44099</v>
      </c>
      <c r="D237" s="68" t="s">
        <v>214</v>
      </c>
      <c r="E237" s="62">
        <v>5030</v>
      </c>
      <c r="F237" s="63">
        <v>1000</v>
      </c>
      <c r="H237" s="76">
        <f t="shared" si="7"/>
        <v>11206.069999999998</v>
      </c>
      <c r="I237" s="78" t="s">
        <v>111</v>
      </c>
      <c r="K237" s="102" t="s">
        <v>384</v>
      </c>
    </row>
    <row r="238" spans="1:11">
      <c r="B238" s="62">
        <v>1054</v>
      </c>
      <c r="C238" s="112">
        <v>44103</v>
      </c>
      <c r="D238" s="68" t="s">
        <v>214</v>
      </c>
      <c r="E238" s="62">
        <v>5030</v>
      </c>
      <c r="F238" s="63">
        <v>1000</v>
      </c>
      <c r="H238" s="76">
        <f t="shared" si="7"/>
        <v>10206.069999999998</v>
      </c>
      <c r="I238" s="78" t="s">
        <v>111</v>
      </c>
      <c r="K238" s="102" t="s">
        <v>385</v>
      </c>
    </row>
    <row r="239" spans="1:11" s="124" customFormat="1">
      <c r="A239" s="116"/>
      <c r="B239" s="116">
        <v>1055</v>
      </c>
      <c r="C239" s="117">
        <v>44105</v>
      </c>
      <c r="D239" s="118" t="s">
        <v>214</v>
      </c>
      <c r="E239" s="116">
        <v>5030</v>
      </c>
      <c r="F239" s="119">
        <v>300</v>
      </c>
      <c r="G239" s="119"/>
      <c r="H239" s="120">
        <f t="shared" si="7"/>
        <v>9906.0699999999979</v>
      </c>
      <c r="I239" s="121" t="s">
        <v>111</v>
      </c>
      <c r="J239" s="122"/>
      <c r="K239" s="123" t="s">
        <v>386</v>
      </c>
    </row>
    <row r="240" spans="1:11" s="124" customFormat="1">
      <c r="A240" s="116"/>
      <c r="B240" s="116">
        <v>1056</v>
      </c>
      <c r="C240" s="117">
        <v>44105</v>
      </c>
      <c r="D240" s="118" t="s">
        <v>214</v>
      </c>
      <c r="E240" s="116">
        <v>5030</v>
      </c>
      <c r="F240" s="119">
        <v>300</v>
      </c>
      <c r="G240" s="119"/>
      <c r="H240" s="120">
        <f t="shared" si="7"/>
        <v>9606.0699999999979</v>
      </c>
      <c r="I240" s="121" t="s">
        <v>111</v>
      </c>
      <c r="J240" s="122"/>
      <c r="K240" s="123" t="s">
        <v>387</v>
      </c>
    </row>
    <row r="241" spans="1:11" s="124" customFormat="1">
      <c r="A241" s="116"/>
      <c r="B241" s="116">
        <v>1057</v>
      </c>
      <c r="C241" s="117">
        <v>44106</v>
      </c>
      <c r="D241" s="118" t="s">
        <v>214</v>
      </c>
      <c r="E241" s="116">
        <v>5030</v>
      </c>
      <c r="F241" s="119">
        <v>400</v>
      </c>
      <c r="G241" s="119"/>
      <c r="H241" s="120">
        <f t="shared" si="7"/>
        <v>9206.0699999999979</v>
      </c>
      <c r="I241" s="121" t="s">
        <v>111</v>
      </c>
      <c r="J241" s="122"/>
      <c r="K241" s="123" t="s">
        <v>388</v>
      </c>
    </row>
    <row r="242" spans="1:11">
      <c r="B242" s="62" t="s">
        <v>196</v>
      </c>
      <c r="C242" s="112">
        <v>44096</v>
      </c>
      <c r="D242" s="68" t="s">
        <v>84</v>
      </c>
      <c r="E242" s="62">
        <v>4000</v>
      </c>
      <c r="G242" s="63">
        <v>50</v>
      </c>
      <c r="H242" s="76">
        <f t="shared" si="7"/>
        <v>9256.0699999999979</v>
      </c>
      <c r="J242" s="79" t="s">
        <v>111</v>
      </c>
      <c r="K242" s="102" t="s">
        <v>395</v>
      </c>
    </row>
    <row r="243" spans="1:11">
      <c r="B243" s="62" t="s">
        <v>196</v>
      </c>
      <c r="C243" s="112">
        <v>44096</v>
      </c>
      <c r="D243" s="68" t="s">
        <v>84</v>
      </c>
      <c r="E243" s="62">
        <v>4000</v>
      </c>
      <c r="G243" s="63">
        <v>50</v>
      </c>
      <c r="H243" s="76">
        <f t="shared" si="7"/>
        <v>9306.0699999999979</v>
      </c>
      <c r="J243" s="79" t="s">
        <v>111</v>
      </c>
      <c r="K243" s="102" t="s">
        <v>396</v>
      </c>
    </row>
    <row r="244" spans="1:11">
      <c r="B244" s="62" t="s">
        <v>196</v>
      </c>
      <c r="C244" s="112">
        <v>44096</v>
      </c>
      <c r="D244" s="68" t="s">
        <v>84</v>
      </c>
      <c r="E244" s="62">
        <v>4000</v>
      </c>
      <c r="G244" s="63">
        <v>44</v>
      </c>
      <c r="H244" s="76">
        <f t="shared" si="7"/>
        <v>9350.0699999999979</v>
      </c>
      <c r="J244" s="79" t="s">
        <v>111</v>
      </c>
      <c r="K244" s="102" t="s">
        <v>397</v>
      </c>
    </row>
    <row r="245" spans="1:11">
      <c r="B245" s="62" t="s">
        <v>196</v>
      </c>
      <c r="C245" s="112">
        <v>44096</v>
      </c>
      <c r="D245" s="68" t="s">
        <v>84</v>
      </c>
      <c r="E245" s="62">
        <v>4000</v>
      </c>
      <c r="G245" s="63">
        <v>24</v>
      </c>
      <c r="H245" s="76">
        <f t="shared" si="7"/>
        <v>9374.0699999999979</v>
      </c>
      <c r="J245" s="79" t="s">
        <v>111</v>
      </c>
      <c r="K245" s="102" t="s">
        <v>389</v>
      </c>
    </row>
    <row r="246" spans="1:11">
      <c r="B246" s="62" t="s">
        <v>219</v>
      </c>
      <c r="C246" s="112">
        <v>44093</v>
      </c>
      <c r="D246" s="68" t="s">
        <v>214</v>
      </c>
      <c r="E246" s="62">
        <v>4000</v>
      </c>
      <c r="G246" s="63">
        <v>20</v>
      </c>
      <c r="H246" s="76">
        <f t="shared" si="7"/>
        <v>9394.0699999999979</v>
      </c>
      <c r="J246" s="79" t="s">
        <v>111</v>
      </c>
      <c r="K246" s="102" t="s">
        <v>390</v>
      </c>
    </row>
    <row r="247" spans="1:11">
      <c r="B247" s="62" t="s">
        <v>315</v>
      </c>
      <c r="C247" s="112">
        <v>44097</v>
      </c>
      <c r="D247" s="68" t="s">
        <v>391</v>
      </c>
      <c r="E247" s="62">
        <v>5310</v>
      </c>
      <c r="F247" s="63">
        <v>755.75</v>
      </c>
      <c r="H247" s="76">
        <f t="shared" si="7"/>
        <v>8638.3199999999979</v>
      </c>
      <c r="I247" s="78" t="s">
        <v>111</v>
      </c>
      <c r="K247" s="102" t="s">
        <v>392</v>
      </c>
    </row>
    <row r="248" spans="1:11">
      <c r="B248" s="62" t="s">
        <v>315</v>
      </c>
      <c r="C248" s="112">
        <v>44097</v>
      </c>
      <c r="D248" s="68" t="s">
        <v>393</v>
      </c>
      <c r="E248" s="62">
        <v>5260</v>
      </c>
      <c r="F248" s="63">
        <v>972</v>
      </c>
      <c r="H248" s="76">
        <f t="shared" si="7"/>
        <v>7666.3199999999979</v>
      </c>
      <c r="I248" s="78" t="s">
        <v>111</v>
      </c>
      <c r="K248" s="102" t="s">
        <v>394</v>
      </c>
    </row>
    <row r="249" spans="1:11">
      <c r="B249" s="62" t="s">
        <v>219</v>
      </c>
      <c r="C249" s="112">
        <v>44098</v>
      </c>
      <c r="D249" s="68" t="s">
        <v>214</v>
      </c>
      <c r="E249" s="62">
        <v>4000</v>
      </c>
      <c r="G249" s="63">
        <v>1000</v>
      </c>
      <c r="H249" s="76">
        <f t="shared" si="7"/>
        <v>8666.3199999999979</v>
      </c>
      <c r="J249" s="79" t="s">
        <v>111</v>
      </c>
      <c r="K249" s="102" t="s">
        <v>408</v>
      </c>
    </row>
    <row r="250" spans="1:11">
      <c r="B250" s="62" t="s">
        <v>219</v>
      </c>
      <c r="C250" s="112">
        <v>44098</v>
      </c>
      <c r="D250" s="68" t="s">
        <v>214</v>
      </c>
      <c r="E250" s="62">
        <v>4000</v>
      </c>
      <c r="G250" s="63">
        <v>100</v>
      </c>
      <c r="H250" s="76">
        <f t="shared" si="7"/>
        <v>8766.3199999999979</v>
      </c>
      <c r="J250" s="79" t="s">
        <v>111</v>
      </c>
      <c r="K250" s="102" t="s">
        <v>409</v>
      </c>
    </row>
    <row r="251" spans="1:11">
      <c r="B251" s="62" t="s">
        <v>333</v>
      </c>
      <c r="C251" s="112">
        <v>44097</v>
      </c>
      <c r="D251" s="68" t="s">
        <v>393</v>
      </c>
      <c r="E251" s="62">
        <v>5000</v>
      </c>
      <c r="F251" s="63">
        <v>19.440000000000001</v>
      </c>
      <c r="H251" s="76">
        <f t="shared" si="7"/>
        <v>8746.8799999999974</v>
      </c>
      <c r="J251" s="79" t="s">
        <v>111</v>
      </c>
      <c r="K251" s="102" t="s">
        <v>398</v>
      </c>
    </row>
    <row r="252" spans="1:11">
      <c r="B252" s="62" t="s">
        <v>347</v>
      </c>
      <c r="C252" s="112">
        <v>44099</v>
      </c>
      <c r="D252" s="68" t="s">
        <v>324</v>
      </c>
      <c r="E252" s="62">
        <v>4098</v>
      </c>
      <c r="G252" s="63">
        <v>482.7</v>
      </c>
      <c r="H252" s="76">
        <f t="shared" si="7"/>
        <v>9229.5799999999981</v>
      </c>
      <c r="J252" s="79" t="s">
        <v>111</v>
      </c>
      <c r="K252" s="102" t="s">
        <v>402</v>
      </c>
    </row>
    <row r="253" spans="1:11">
      <c r="B253" s="62" t="s">
        <v>323</v>
      </c>
      <c r="C253" s="112" t="s">
        <v>399</v>
      </c>
      <c r="D253" s="68" t="s">
        <v>324</v>
      </c>
      <c r="E253" s="62">
        <v>4098</v>
      </c>
      <c r="G253" s="63">
        <v>96.3</v>
      </c>
      <c r="H253" s="76">
        <f t="shared" si="7"/>
        <v>9325.8799999999974</v>
      </c>
      <c r="J253" s="79" t="s">
        <v>111</v>
      </c>
      <c r="K253" s="102" t="s">
        <v>400</v>
      </c>
    </row>
    <row r="254" spans="1:11">
      <c r="B254" s="62" t="s">
        <v>323</v>
      </c>
      <c r="C254" s="112">
        <v>44099</v>
      </c>
      <c r="D254" s="68" t="s">
        <v>324</v>
      </c>
      <c r="E254" s="62">
        <v>4098</v>
      </c>
      <c r="G254" s="63">
        <v>212.22</v>
      </c>
      <c r="H254" s="76">
        <f t="shared" si="7"/>
        <v>9538.0999999999967</v>
      </c>
      <c r="J254" s="79" t="s">
        <v>111</v>
      </c>
      <c r="K254" s="102" t="s">
        <v>401</v>
      </c>
    </row>
    <row r="255" spans="1:11">
      <c r="B255" s="62" t="s">
        <v>403</v>
      </c>
      <c r="C255" s="112">
        <v>44099</v>
      </c>
      <c r="D255" s="68" t="s">
        <v>391</v>
      </c>
      <c r="E255" s="62">
        <v>4097</v>
      </c>
      <c r="G255" s="63">
        <v>60</v>
      </c>
      <c r="H255" s="76">
        <f t="shared" si="7"/>
        <v>9598.0999999999967</v>
      </c>
      <c r="J255" s="79" t="s">
        <v>111</v>
      </c>
      <c r="K255" s="102" t="s">
        <v>404</v>
      </c>
    </row>
    <row r="256" spans="1:11">
      <c r="B256" s="62" t="s">
        <v>163</v>
      </c>
      <c r="C256" s="112">
        <v>44100</v>
      </c>
      <c r="D256" s="68" t="s">
        <v>214</v>
      </c>
      <c r="E256" s="62">
        <v>4000</v>
      </c>
      <c r="G256" s="63">
        <v>100</v>
      </c>
      <c r="H256" s="76">
        <f t="shared" si="7"/>
        <v>9698.0999999999967</v>
      </c>
      <c r="J256" s="79" t="s">
        <v>111</v>
      </c>
      <c r="K256" s="102" t="s">
        <v>407</v>
      </c>
    </row>
    <row r="257" spans="1:11">
      <c r="B257" s="62" t="s">
        <v>163</v>
      </c>
      <c r="C257" s="112">
        <v>44100</v>
      </c>
      <c r="D257" s="68" t="s">
        <v>214</v>
      </c>
      <c r="E257" s="62">
        <v>4000</v>
      </c>
      <c r="G257" s="63">
        <v>200</v>
      </c>
      <c r="H257" s="76">
        <f t="shared" si="7"/>
        <v>9898.0999999999967</v>
      </c>
      <c r="J257" s="79" t="s">
        <v>111</v>
      </c>
      <c r="K257" s="102" t="s">
        <v>405</v>
      </c>
    </row>
    <row r="258" spans="1:11">
      <c r="B258" s="62" t="s">
        <v>219</v>
      </c>
      <c r="C258" s="112">
        <v>44100</v>
      </c>
      <c r="D258" s="68" t="s">
        <v>391</v>
      </c>
      <c r="E258" s="62">
        <v>4097</v>
      </c>
      <c r="G258" s="63">
        <v>30</v>
      </c>
      <c r="H258" s="76">
        <f t="shared" si="7"/>
        <v>9928.0999999999967</v>
      </c>
      <c r="J258" s="79" t="s">
        <v>111</v>
      </c>
      <c r="K258" s="102" t="s">
        <v>406</v>
      </c>
    </row>
    <row r="259" spans="1:11" s="124" customFormat="1">
      <c r="A259" s="116"/>
      <c r="B259" s="116"/>
      <c r="C259" s="117" t="s">
        <v>431</v>
      </c>
      <c r="D259" s="118"/>
      <c r="E259" s="116"/>
      <c r="F259" s="119"/>
      <c r="G259" s="119"/>
      <c r="H259" s="76">
        <f t="shared" si="7"/>
        <v>9928.0999999999967</v>
      </c>
      <c r="I259" s="121"/>
      <c r="J259" s="122" t="s">
        <v>418</v>
      </c>
      <c r="K259" s="123"/>
    </row>
    <row r="260" spans="1:11">
      <c r="B260" s="62">
        <v>1058</v>
      </c>
      <c r="C260" s="112">
        <v>44104</v>
      </c>
      <c r="D260" s="68" t="s">
        <v>274</v>
      </c>
      <c r="E260" s="62">
        <v>5190</v>
      </c>
      <c r="F260" s="63">
        <v>22</v>
      </c>
      <c r="H260" s="76">
        <f t="shared" si="7"/>
        <v>9906.0999999999967</v>
      </c>
      <c r="I260" s="78" t="s">
        <v>111</v>
      </c>
      <c r="K260" s="102" t="s">
        <v>410</v>
      </c>
    </row>
    <row r="261" spans="1:11">
      <c r="B261" s="62" t="s">
        <v>163</v>
      </c>
      <c r="C261" s="112">
        <v>44102</v>
      </c>
      <c r="D261" s="68" t="s">
        <v>324</v>
      </c>
      <c r="E261" s="62">
        <v>4098</v>
      </c>
      <c r="G261" s="63">
        <v>25</v>
      </c>
      <c r="H261" s="76">
        <f t="shared" si="7"/>
        <v>9931.0999999999967</v>
      </c>
      <c r="J261" s="79" t="s">
        <v>111</v>
      </c>
      <c r="K261" s="102" t="s">
        <v>411</v>
      </c>
    </row>
    <row r="262" spans="1:11">
      <c r="B262" s="62" t="s">
        <v>196</v>
      </c>
      <c r="C262" s="112">
        <v>44105</v>
      </c>
      <c r="D262" s="68" t="s">
        <v>214</v>
      </c>
      <c r="E262" s="62">
        <v>4000</v>
      </c>
      <c r="G262" s="63">
        <v>100</v>
      </c>
      <c r="H262" s="76">
        <f t="shared" si="7"/>
        <v>10031.099999999997</v>
      </c>
      <c r="J262" s="79" t="s">
        <v>111</v>
      </c>
      <c r="K262" s="102" t="s">
        <v>412</v>
      </c>
    </row>
    <row r="263" spans="1:11">
      <c r="B263" s="62" t="s">
        <v>225</v>
      </c>
      <c r="C263" s="112">
        <v>44105</v>
      </c>
      <c r="D263" s="68" t="s">
        <v>413</v>
      </c>
      <c r="E263" s="62">
        <v>5310</v>
      </c>
      <c r="F263" s="63">
        <v>371.46</v>
      </c>
      <c r="H263" s="76">
        <f t="shared" si="7"/>
        <v>9659.6399999999976</v>
      </c>
      <c r="I263" s="78" t="s">
        <v>111</v>
      </c>
      <c r="K263" s="102" t="s">
        <v>414</v>
      </c>
    </row>
    <row r="264" spans="1:11">
      <c r="B264" s="62" t="s">
        <v>205</v>
      </c>
      <c r="C264" s="112">
        <v>44106</v>
      </c>
      <c r="D264" s="68" t="s">
        <v>222</v>
      </c>
      <c r="E264" s="62">
        <v>5220</v>
      </c>
      <c r="F264" s="63">
        <v>86</v>
      </c>
      <c r="H264" s="76">
        <f t="shared" si="7"/>
        <v>9573.6399999999976</v>
      </c>
      <c r="I264" s="78" t="s">
        <v>111</v>
      </c>
      <c r="K264" s="102" t="s">
        <v>417</v>
      </c>
    </row>
    <row r="265" spans="1:11">
      <c r="B265" s="62" t="s">
        <v>196</v>
      </c>
      <c r="C265" s="112">
        <v>44106</v>
      </c>
      <c r="D265" s="68" t="s">
        <v>231</v>
      </c>
      <c r="E265" s="62">
        <v>5000</v>
      </c>
      <c r="F265" s="63">
        <v>53.25</v>
      </c>
      <c r="H265" s="76">
        <f t="shared" si="7"/>
        <v>9520.3899999999976</v>
      </c>
      <c r="I265" s="78" t="s">
        <v>111</v>
      </c>
      <c r="K265" s="102" t="s">
        <v>334</v>
      </c>
    </row>
    <row r="266" spans="1:11">
      <c r="B266" s="62" t="s">
        <v>420</v>
      </c>
      <c r="C266" s="112">
        <v>44106</v>
      </c>
      <c r="D266" s="68" t="s">
        <v>333</v>
      </c>
      <c r="E266" s="62">
        <v>5000</v>
      </c>
      <c r="F266" s="63">
        <v>30</v>
      </c>
      <c r="H266" s="76">
        <f t="shared" si="7"/>
        <v>9490.3899999999976</v>
      </c>
      <c r="I266" s="78" t="s">
        <v>111</v>
      </c>
      <c r="K266" s="102" t="s">
        <v>421</v>
      </c>
    </row>
    <row r="267" spans="1:11">
      <c r="B267" s="62" t="s">
        <v>163</v>
      </c>
      <c r="C267" s="112">
        <v>44110</v>
      </c>
      <c r="D267" s="68" t="s">
        <v>422</v>
      </c>
      <c r="E267" s="62">
        <v>4097</v>
      </c>
      <c r="G267" s="63">
        <v>10</v>
      </c>
      <c r="H267" s="76">
        <f t="shared" si="7"/>
        <v>9500.3899999999976</v>
      </c>
      <c r="J267" s="79" t="s">
        <v>111</v>
      </c>
      <c r="K267" s="102" t="s">
        <v>423</v>
      </c>
    </row>
    <row r="268" spans="1:11">
      <c r="B268" s="62" t="s">
        <v>163</v>
      </c>
      <c r="C268" s="112">
        <v>44110</v>
      </c>
      <c r="D268" s="68" t="s">
        <v>422</v>
      </c>
      <c r="E268" s="62">
        <v>4097</v>
      </c>
      <c r="G268" s="63">
        <v>25</v>
      </c>
      <c r="H268" s="76">
        <f t="shared" si="7"/>
        <v>9525.3899999999976</v>
      </c>
      <c r="J268" s="79" t="s">
        <v>111</v>
      </c>
      <c r="K268" s="102" t="s">
        <v>424</v>
      </c>
    </row>
    <row r="269" spans="1:11">
      <c r="B269" s="62" t="s">
        <v>163</v>
      </c>
      <c r="C269" s="112">
        <v>44110</v>
      </c>
      <c r="D269" s="68" t="s">
        <v>422</v>
      </c>
      <c r="E269" s="62">
        <v>4097</v>
      </c>
      <c r="G269" s="63">
        <v>30</v>
      </c>
      <c r="H269" s="76">
        <f t="shared" si="7"/>
        <v>9555.3899999999976</v>
      </c>
      <c r="J269" s="79" t="s">
        <v>111</v>
      </c>
      <c r="K269" s="102" t="s">
        <v>425</v>
      </c>
    </row>
    <row r="270" spans="1:11">
      <c r="B270" s="62" t="s">
        <v>163</v>
      </c>
      <c r="C270" s="112">
        <v>44110</v>
      </c>
      <c r="D270" s="68" t="s">
        <v>422</v>
      </c>
      <c r="E270" s="62">
        <v>4097</v>
      </c>
      <c r="G270" s="63">
        <v>50</v>
      </c>
      <c r="H270" s="76">
        <f t="shared" si="7"/>
        <v>9605.3899999999976</v>
      </c>
      <c r="J270" s="79" t="s">
        <v>111</v>
      </c>
      <c r="K270" s="102" t="s">
        <v>426</v>
      </c>
    </row>
    <row r="271" spans="1:11">
      <c r="B271" s="62" t="s">
        <v>163</v>
      </c>
      <c r="C271" s="112">
        <v>44110</v>
      </c>
      <c r="D271" s="68" t="s">
        <v>422</v>
      </c>
      <c r="E271" s="62">
        <v>4097</v>
      </c>
      <c r="G271" s="63">
        <v>50</v>
      </c>
      <c r="H271" s="76">
        <f t="shared" si="7"/>
        <v>9655.3899999999976</v>
      </c>
      <c r="J271" s="79" t="s">
        <v>111</v>
      </c>
      <c r="K271" s="102" t="s">
        <v>427</v>
      </c>
    </row>
    <row r="272" spans="1:11">
      <c r="B272" s="62" t="s">
        <v>403</v>
      </c>
      <c r="C272" s="112">
        <v>44110</v>
      </c>
      <c r="D272" s="68" t="s">
        <v>422</v>
      </c>
      <c r="E272" s="62">
        <v>4097</v>
      </c>
      <c r="G272" s="63">
        <v>280</v>
      </c>
      <c r="H272" s="76">
        <f t="shared" si="7"/>
        <v>9935.3899999999976</v>
      </c>
      <c r="I272" s="78" t="s">
        <v>111</v>
      </c>
      <c r="K272" s="102" t="s">
        <v>428</v>
      </c>
    </row>
    <row r="273" spans="1:11">
      <c r="B273" s="62" t="s">
        <v>429</v>
      </c>
      <c r="C273" s="112">
        <v>44111</v>
      </c>
      <c r="D273" s="68" t="s">
        <v>430</v>
      </c>
      <c r="E273" s="62" t="s">
        <v>431</v>
      </c>
      <c r="G273" s="63">
        <v>6511</v>
      </c>
      <c r="H273" s="76">
        <f t="shared" si="7"/>
        <v>16446.39</v>
      </c>
      <c r="J273" s="79" t="s">
        <v>431</v>
      </c>
      <c r="K273" s="102" t="s">
        <v>432</v>
      </c>
    </row>
    <row r="274" spans="1:11">
      <c r="B274" s="62" t="s">
        <v>83</v>
      </c>
      <c r="C274" s="112">
        <v>44110</v>
      </c>
      <c r="D274" s="68" t="s">
        <v>214</v>
      </c>
      <c r="E274" s="62">
        <v>4000</v>
      </c>
      <c r="G274" s="63">
        <v>30</v>
      </c>
      <c r="H274" s="76">
        <f t="shared" si="7"/>
        <v>16476.39</v>
      </c>
      <c r="J274" s="79" t="s">
        <v>111</v>
      </c>
      <c r="K274" s="102" t="s">
        <v>433</v>
      </c>
    </row>
    <row r="275" spans="1:11" s="124" customFormat="1">
      <c r="A275" s="116"/>
      <c r="B275" s="116">
        <v>1062</v>
      </c>
      <c r="C275" s="117">
        <v>44117</v>
      </c>
      <c r="D275" s="118" t="s">
        <v>214</v>
      </c>
      <c r="E275" s="116">
        <v>5030</v>
      </c>
      <c r="F275" s="119">
        <v>500</v>
      </c>
      <c r="G275" s="119"/>
      <c r="H275" s="120">
        <f t="shared" si="7"/>
        <v>15976.39</v>
      </c>
      <c r="I275" s="121" t="s">
        <v>111</v>
      </c>
      <c r="J275" s="122"/>
      <c r="K275" s="123" t="s">
        <v>434</v>
      </c>
    </row>
    <row r="276" spans="1:11" s="124" customFormat="1">
      <c r="A276" s="116"/>
      <c r="B276" s="116">
        <v>1063</v>
      </c>
      <c r="C276" s="117">
        <v>44123</v>
      </c>
      <c r="D276" s="118" t="s">
        <v>214</v>
      </c>
      <c r="E276" s="116">
        <v>5030</v>
      </c>
      <c r="F276" s="119">
        <v>1000</v>
      </c>
      <c r="G276" s="119"/>
      <c r="H276" s="120">
        <f t="shared" si="7"/>
        <v>14976.39</v>
      </c>
      <c r="I276" s="121" t="s">
        <v>111</v>
      </c>
      <c r="J276" s="122"/>
      <c r="K276" s="123" t="s">
        <v>435</v>
      </c>
    </row>
    <row r="277" spans="1:11" s="124" customFormat="1">
      <c r="A277" s="116"/>
      <c r="B277" s="116">
        <v>1064</v>
      </c>
      <c r="C277" s="117">
        <v>44119</v>
      </c>
      <c r="D277" s="118" t="s">
        <v>214</v>
      </c>
      <c r="E277" s="116">
        <v>5030</v>
      </c>
      <c r="F277" s="119">
        <v>5000</v>
      </c>
      <c r="G277" s="119"/>
      <c r="H277" s="120">
        <f t="shared" si="7"/>
        <v>9976.39</v>
      </c>
      <c r="I277" s="121" t="s">
        <v>111</v>
      </c>
      <c r="J277" s="122"/>
      <c r="K277" s="123" t="s">
        <v>151</v>
      </c>
    </row>
    <row r="278" spans="1:11">
      <c r="B278" s="62" t="s">
        <v>163</v>
      </c>
      <c r="C278" s="112">
        <v>44111</v>
      </c>
      <c r="D278" s="68" t="s">
        <v>422</v>
      </c>
      <c r="E278" s="62">
        <v>4097</v>
      </c>
      <c r="G278" s="63">
        <v>5</v>
      </c>
      <c r="H278" s="76">
        <f t="shared" si="7"/>
        <v>9981.39</v>
      </c>
      <c r="J278" s="79" t="s">
        <v>111</v>
      </c>
      <c r="K278" s="102" t="s">
        <v>438</v>
      </c>
    </row>
    <row r="279" spans="1:11">
      <c r="B279" s="62" t="s">
        <v>163</v>
      </c>
      <c r="C279" s="112">
        <v>44111</v>
      </c>
      <c r="D279" s="68" t="s">
        <v>422</v>
      </c>
      <c r="E279" s="62">
        <v>4097</v>
      </c>
      <c r="G279" s="63">
        <v>50</v>
      </c>
      <c r="H279" s="76">
        <f t="shared" si="7"/>
        <v>10031.39</v>
      </c>
      <c r="J279" s="79" t="s">
        <v>111</v>
      </c>
      <c r="K279" s="102" t="s">
        <v>437</v>
      </c>
    </row>
    <row r="280" spans="1:11">
      <c r="B280" s="62" t="s">
        <v>403</v>
      </c>
      <c r="C280" s="112">
        <v>44111</v>
      </c>
      <c r="D280" s="68" t="s">
        <v>422</v>
      </c>
      <c r="E280" s="62">
        <v>4097</v>
      </c>
      <c r="G280" s="63">
        <v>197</v>
      </c>
      <c r="H280" s="76">
        <f t="shared" si="7"/>
        <v>10228.39</v>
      </c>
      <c r="J280" s="79" t="s">
        <v>111</v>
      </c>
      <c r="K280" s="102" t="s">
        <v>436</v>
      </c>
    </row>
    <row r="281" spans="1:11">
      <c r="B281" s="62" t="s">
        <v>83</v>
      </c>
      <c r="C281" s="112">
        <v>44117</v>
      </c>
      <c r="D281" s="68" t="s">
        <v>84</v>
      </c>
      <c r="E281" s="62">
        <v>4000</v>
      </c>
      <c r="G281" s="63">
        <v>40</v>
      </c>
      <c r="H281" s="76">
        <f t="shared" si="7"/>
        <v>10268.39</v>
      </c>
      <c r="J281" s="79" t="s">
        <v>111</v>
      </c>
      <c r="K281" s="102" t="s">
        <v>439</v>
      </c>
    </row>
    <row r="282" spans="1:11">
      <c r="B282" s="62" t="s">
        <v>163</v>
      </c>
      <c r="C282" s="112">
        <v>44116</v>
      </c>
      <c r="D282" s="68" t="s">
        <v>422</v>
      </c>
      <c r="E282" s="62">
        <v>4097</v>
      </c>
      <c r="G282" s="63">
        <v>10</v>
      </c>
      <c r="H282" s="76">
        <f t="shared" si="7"/>
        <v>10278.39</v>
      </c>
      <c r="I282" s="78">
        <v>44116</v>
      </c>
      <c r="J282" s="79" t="s">
        <v>111</v>
      </c>
      <c r="K282" s="102" t="s">
        <v>440</v>
      </c>
    </row>
    <row r="283" spans="1:11">
      <c r="B283" s="62" t="s">
        <v>403</v>
      </c>
      <c r="C283" s="112">
        <v>44117</v>
      </c>
      <c r="D283" s="68" t="s">
        <v>422</v>
      </c>
      <c r="E283" s="62">
        <v>4097</v>
      </c>
      <c r="G283" s="63">
        <v>50</v>
      </c>
      <c r="H283" s="76">
        <f t="shared" si="7"/>
        <v>10328.39</v>
      </c>
      <c r="J283" s="79" t="s">
        <v>111</v>
      </c>
      <c r="K283" s="102" t="s">
        <v>441</v>
      </c>
    </row>
    <row r="284" spans="1:11" ht="28.8">
      <c r="B284" s="62">
        <v>1066</v>
      </c>
      <c r="C284" s="112">
        <v>44117</v>
      </c>
      <c r="D284" s="68" t="s">
        <v>185</v>
      </c>
      <c r="E284" s="62">
        <v>5200</v>
      </c>
      <c r="F284" s="63">
        <v>471.35</v>
      </c>
      <c r="H284" s="76">
        <f t="shared" si="7"/>
        <v>9857.0399999999991</v>
      </c>
      <c r="I284" s="78" t="s">
        <v>111</v>
      </c>
      <c r="K284" s="102" t="s">
        <v>449</v>
      </c>
    </row>
    <row r="285" spans="1:11">
      <c r="B285" s="62">
        <v>1068</v>
      </c>
      <c r="C285" s="112">
        <v>44126</v>
      </c>
      <c r="D285" s="68" t="s">
        <v>214</v>
      </c>
      <c r="E285" s="62">
        <v>5030</v>
      </c>
      <c r="F285" s="63">
        <v>286</v>
      </c>
      <c r="H285" s="76">
        <f t="shared" si="7"/>
        <v>9571.0399999999991</v>
      </c>
      <c r="I285" s="78" t="s">
        <v>111</v>
      </c>
      <c r="K285" s="102" t="s">
        <v>442</v>
      </c>
    </row>
    <row r="286" spans="1:11" s="124" customFormat="1">
      <c r="A286" s="116"/>
      <c r="B286" s="116">
        <v>1071</v>
      </c>
      <c r="C286" s="117">
        <v>44134</v>
      </c>
      <c r="D286" s="118" t="s">
        <v>446</v>
      </c>
      <c r="E286" s="116">
        <v>5030</v>
      </c>
      <c r="F286" s="119">
        <v>8400</v>
      </c>
      <c r="G286" s="119"/>
      <c r="H286" s="120">
        <f t="shared" si="7"/>
        <v>1171.0399999999991</v>
      </c>
      <c r="I286" s="121" t="s">
        <v>447</v>
      </c>
      <c r="J286" s="122"/>
      <c r="K286" s="123" t="s">
        <v>445</v>
      </c>
    </row>
    <row r="287" spans="1:11">
      <c r="B287" s="62" t="s">
        <v>163</v>
      </c>
      <c r="C287" s="112">
        <v>44121</v>
      </c>
      <c r="E287" s="62">
        <v>4000</v>
      </c>
      <c r="G287" s="63">
        <v>50</v>
      </c>
      <c r="H287" s="76">
        <f t="shared" si="7"/>
        <v>1221.0399999999991</v>
      </c>
      <c r="I287" s="78">
        <v>44130</v>
      </c>
      <c r="J287" s="79" t="s">
        <v>111</v>
      </c>
      <c r="K287" s="102" t="s">
        <v>443</v>
      </c>
    </row>
    <row r="288" spans="1:11">
      <c r="B288" s="62" t="s">
        <v>205</v>
      </c>
      <c r="C288" s="112">
        <v>44137</v>
      </c>
      <c r="E288" s="62">
        <v>5220</v>
      </c>
      <c r="F288" s="63">
        <v>86</v>
      </c>
      <c r="H288" s="76">
        <f t="shared" si="7"/>
        <v>1135.0399999999991</v>
      </c>
      <c r="I288" s="78" t="s">
        <v>111</v>
      </c>
      <c r="K288" s="102" t="s">
        <v>278</v>
      </c>
    </row>
    <row r="289" spans="1:11">
      <c r="B289" s="62" t="s">
        <v>196</v>
      </c>
      <c r="C289" s="112">
        <v>44137</v>
      </c>
      <c r="D289" s="68" t="s">
        <v>333</v>
      </c>
      <c r="E289" s="62">
        <v>5000</v>
      </c>
      <c r="F289" s="63">
        <v>2.89</v>
      </c>
      <c r="H289" s="76">
        <f t="shared" si="7"/>
        <v>1132.149999999999</v>
      </c>
      <c r="I289" s="78" t="s">
        <v>111</v>
      </c>
      <c r="K289" s="102" t="s">
        <v>448</v>
      </c>
    </row>
    <row r="290" spans="1:11">
      <c r="B290" s="62" t="s">
        <v>403</v>
      </c>
      <c r="C290" s="112">
        <v>44145</v>
      </c>
      <c r="D290" s="68" t="s">
        <v>422</v>
      </c>
      <c r="E290" s="62">
        <v>4097</v>
      </c>
      <c r="G290" s="63">
        <v>135</v>
      </c>
      <c r="H290" s="76">
        <f t="shared" si="7"/>
        <v>1267.149999999999</v>
      </c>
      <c r="J290" s="79" t="s">
        <v>111</v>
      </c>
      <c r="K290" s="102" t="s">
        <v>450</v>
      </c>
    </row>
    <row r="291" spans="1:11">
      <c r="B291" s="62" t="s">
        <v>163</v>
      </c>
      <c r="C291" s="112">
        <v>44145</v>
      </c>
      <c r="D291" s="68" t="s">
        <v>422</v>
      </c>
      <c r="E291" s="62">
        <v>4097</v>
      </c>
      <c r="G291" s="63">
        <v>5</v>
      </c>
      <c r="H291" s="76">
        <f t="shared" si="7"/>
        <v>1272.149999999999</v>
      </c>
      <c r="J291" s="79" t="s">
        <v>111</v>
      </c>
      <c r="K291" s="102" t="s">
        <v>451</v>
      </c>
    </row>
    <row r="292" spans="1:11">
      <c r="B292" s="62" t="s">
        <v>163</v>
      </c>
      <c r="C292" s="112">
        <v>44145</v>
      </c>
      <c r="D292" s="68" t="s">
        <v>422</v>
      </c>
      <c r="E292" s="62">
        <v>4097</v>
      </c>
      <c r="G292" s="63">
        <v>25</v>
      </c>
      <c r="H292" s="76">
        <f t="shared" si="7"/>
        <v>1297.149999999999</v>
      </c>
      <c r="J292" s="79" t="s">
        <v>111</v>
      </c>
      <c r="K292" s="102" t="s">
        <v>452</v>
      </c>
    </row>
    <row r="293" spans="1:11">
      <c r="B293" s="62" t="s">
        <v>403</v>
      </c>
      <c r="C293" s="112">
        <v>44139</v>
      </c>
      <c r="D293" s="68" t="s">
        <v>422</v>
      </c>
      <c r="E293" s="62">
        <v>4097</v>
      </c>
      <c r="G293" s="63">
        <v>60</v>
      </c>
      <c r="H293" s="76">
        <f t="shared" si="7"/>
        <v>1357.149999999999</v>
      </c>
      <c r="I293" s="78">
        <v>44167</v>
      </c>
      <c r="J293" s="79" t="s">
        <v>111</v>
      </c>
      <c r="K293" s="102" t="s">
        <v>455</v>
      </c>
    </row>
    <row r="294" spans="1:11">
      <c r="B294" s="62" t="s">
        <v>196</v>
      </c>
      <c r="C294" s="112">
        <v>44167</v>
      </c>
      <c r="D294" s="68" t="s">
        <v>84</v>
      </c>
      <c r="E294" s="62">
        <v>4000</v>
      </c>
      <c r="G294" s="63">
        <v>50</v>
      </c>
      <c r="H294" s="76">
        <f t="shared" si="7"/>
        <v>1407.149999999999</v>
      </c>
      <c r="J294" s="79" t="s">
        <v>111</v>
      </c>
      <c r="K294" s="102" t="s">
        <v>456</v>
      </c>
    </row>
    <row r="295" spans="1:11">
      <c r="B295" s="62" t="s">
        <v>196</v>
      </c>
      <c r="C295" s="112" t="s">
        <v>462</v>
      </c>
      <c r="D295" s="68" t="s">
        <v>84</v>
      </c>
      <c r="E295" s="62">
        <v>4000</v>
      </c>
      <c r="G295" s="63">
        <v>44</v>
      </c>
      <c r="H295" s="76">
        <f t="shared" si="7"/>
        <v>1451.149999999999</v>
      </c>
      <c r="J295" s="79" t="s">
        <v>111</v>
      </c>
      <c r="K295" s="102" t="s">
        <v>463</v>
      </c>
    </row>
    <row r="296" spans="1:11">
      <c r="B296" s="62" t="s">
        <v>196</v>
      </c>
      <c r="C296" s="112">
        <v>44169</v>
      </c>
      <c r="D296" s="68" t="s">
        <v>457</v>
      </c>
      <c r="E296" s="62">
        <v>4000</v>
      </c>
      <c r="G296" s="63">
        <v>44</v>
      </c>
      <c r="H296" s="76">
        <f t="shared" ref="H296:H317" si="8">SUM(H295-F296+G296)</f>
        <v>1495.149999999999</v>
      </c>
      <c r="J296" s="79" t="s">
        <v>111</v>
      </c>
      <c r="K296" s="102" t="s">
        <v>464</v>
      </c>
    </row>
    <row r="297" spans="1:11">
      <c r="B297" s="62" t="s">
        <v>196</v>
      </c>
      <c r="C297" s="112">
        <v>44169</v>
      </c>
      <c r="E297" s="62">
        <v>4000</v>
      </c>
      <c r="G297" s="63">
        <v>80</v>
      </c>
      <c r="H297" s="76">
        <f t="shared" si="8"/>
        <v>1575.149999999999</v>
      </c>
      <c r="J297" s="79" t="s">
        <v>111</v>
      </c>
      <c r="K297" s="102" t="s">
        <v>465</v>
      </c>
    </row>
    <row r="298" spans="1:11">
      <c r="B298" s="62" t="s">
        <v>86</v>
      </c>
      <c r="C298" s="112">
        <v>44167</v>
      </c>
      <c r="D298" s="68" t="s">
        <v>458</v>
      </c>
      <c r="E298" s="62">
        <v>5220</v>
      </c>
      <c r="F298" s="63">
        <v>86</v>
      </c>
      <c r="H298" s="76">
        <f t="shared" si="8"/>
        <v>1489.149999999999</v>
      </c>
      <c r="I298" s="78" t="s">
        <v>111</v>
      </c>
      <c r="K298" s="102" t="s">
        <v>211</v>
      </c>
    </row>
    <row r="299" spans="1:11" s="124" customFormat="1">
      <c r="A299" s="116"/>
      <c r="B299" s="116" t="s">
        <v>196</v>
      </c>
      <c r="C299" s="117"/>
      <c r="D299" s="118" t="s">
        <v>333</v>
      </c>
      <c r="E299" s="116">
        <v>5000</v>
      </c>
      <c r="F299" s="119"/>
      <c r="G299" s="119"/>
      <c r="H299" s="120">
        <f t="shared" si="8"/>
        <v>1489.149999999999</v>
      </c>
      <c r="I299" s="121"/>
      <c r="J299" s="122"/>
      <c r="K299" s="123" t="s">
        <v>459</v>
      </c>
    </row>
    <row r="300" spans="1:11">
      <c r="B300" s="62" t="s">
        <v>163</v>
      </c>
      <c r="C300" s="112">
        <v>44167</v>
      </c>
      <c r="D300" s="68" t="s">
        <v>214</v>
      </c>
      <c r="E300" s="62">
        <v>4000</v>
      </c>
      <c r="G300" s="63">
        <v>750</v>
      </c>
      <c r="H300" s="76">
        <f t="shared" si="8"/>
        <v>2239.1499999999987</v>
      </c>
      <c r="J300" s="79" t="s">
        <v>111</v>
      </c>
      <c r="K300" s="102" t="s">
        <v>460</v>
      </c>
    </row>
    <row r="301" spans="1:11" ht="13.2" customHeight="1">
      <c r="B301" s="62" t="s">
        <v>219</v>
      </c>
      <c r="C301" s="112">
        <v>44167</v>
      </c>
      <c r="D301" s="68" t="s">
        <v>214</v>
      </c>
      <c r="E301" s="62">
        <v>4000</v>
      </c>
      <c r="G301" s="63">
        <v>3647.47</v>
      </c>
      <c r="H301" s="76">
        <f t="shared" si="8"/>
        <v>5886.619999999999</v>
      </c>
      <c r="J301" s="79" t="s">
        <v>111</v>
      </c>
      <c r="K301" s="102" t="s">
        <v>461</v>
      </c>
    </row>
    <row r="302" spans="1:11">
      <c r="B302" s="62" t="s">
        <v>83</v>
      </c>
      <c r="C302" s="112">
        <v>44169</v>
      </c>
      <c r="D302" s="68" t="s">
        <v>84</v>
      </c>
      <c r="E302" s="62">
        <v>4000</v>
      </c>
      <c r="G302" s="63">
        <v>50</v>
      </c>
      <c r="H302" s="76">
        <f t="shared" si="8"/>
        <v>5936.619999999999</v>
      </c>
      <c r="J302" s="79" t="s">
        <v>111</v>
      </c>
      <c r="K302" s="102" t="s">
        <v>466</v>
      </c>
    </row>
    <row r="303" spans="1:11" ht="15" customHeight="1">
      <c r="B303" s="62" t="s">
        <v>83</v>
      </c>
      <c r="C303" s="112">
        <v>44169</v>
      </c>
      <c r="D303" s="68" t="s">
        <v>84</v>
      </c>
      <c r="E303" s="62">
        <v>4000</v>
      </c>
      <c r="G303" s="63">
        <v>80</v>
      </c>
      <c r="H303" s="76">
        <f t="shared" si="8"/>
        <v>6016.619999999999</v>
      </c>
      <c r="J303" s="79" t="s">
        <v>111</v>
      </c>
      <c r="K303" s="102" t="s">
        <v>467</v>
      </c>
    </row>
    <row r="304" spans="1:11" ht="16.8" customHeight="1">
      <c r="B304" s="62" t="s">
        <v>83</v>
      </c>
      <c r="C304" s="112">
        <v>44169</v>
      </c>
      <c r="D304" s="68" t="s">
        <v>84</v>
      </c>
      <c r="E304" s="62">
        <v>4000</v>
      </c>
      <c r="G304" s="63">
        <v>50</v>
      </c>
      <c r="H304" s="76">
        <f t="shared" si="8"/>
        <v>6066.619999999999</v>
      </c>
      <c r="J304" s="79" t="s">
        <v>111</v>
      </c>
      <c r="K304" s="102" t="s">
        <v>468</v>
      </c>
    </row>
    <row r="305" spans="2:11">
      <c r="B305" s="62" t="s">
        <v>196</v>
      </c>
      <c r="C305" s="112">
        <v>44169</v>
      </c>
      <c r="D305" s="68" t="s">
        <v>84</v>
      </c>
      <c r="E305" s="62">
        <v>4000</v>
      </c>
      <c r="G305" s="63">
        <v>24</v>
      </c>
      <c r="H305" s="76">
        <f t="shared" si="8"/>
        <v>6090.619999999999</v>
      </c>
      <c r="J305" s="79" t="s">
        <v>111</v>
      </c>
      <c r="K305" s="102" t="s">
        <v>469</v>
      </c>
    </row>
    <row r="306" spans="2:11">
      <c r="B306" s="62" t="s">
        <v>196</v>
      </c>
      <c r="C306" s="112">
        <v>44169</v>
      </c>
      <c r="D306" s="68" t="s">
        <v>84</v>
      </c>
      <c r="E306" s="62">
        <v>4000</v>
      </c>
      <c r="G306" s="63">
        <v>30</v>
      </c>
      <c r="H306" s="76">
        <f t="shared" si="8"/>
        <v>6120.619999999999</v>
      </c>
      <c r="J306" s="79" t="s">
        <v>111</v>
      </c>
      <c r="K306" s="102" t="s">
        <v>470</v>
      </c>
    </row>
    <row r="307" spans="2:11">
      <c r="B307" s="62" t="s">
        <v>196</v>
      </c>
      <c r="C307" s="112">
        <v>44172</v>
      </c>
      <c r="D307" s="68" t="s">
        <v>84</v>
      </c>
      <c r="E307" s="62">
        <v>4000</v>
      </c>
      <c r="G307" s="63">
        <v>44</v>
      </c>
      <c r="H307" s="76">
        <f t="shared" si="8"/>
        <v>6164.619999999999</v>
      </c>
      <c r="J307" s="79" t="s">
        <v>111</v>
      </c>
      <c r="K307" s="102" t="s">
        <v>472</v>
      </c>
    </row>
    <row r="308" spans="2:11">
      <c r="B308" s="62" t="s">
        <v>196</v>
      </c>
      <c r="C308" s="112">
        <v>44172</v>
      </c>
      <c r="D308" s="68" t="s">
        <v>84</v>
      </c>
      <c r="E308" s="62">
        <v>4000</v>
      </c>
      <c r="G308" s="63">
        <v>50</v>
      </c>
      <c r="H308" s="76">
        <f t="shared" si="8"/>
        <v>6214.619999999999</v>
      </c>
      <c r="J308" s="79" t="s">
        <v>111</v>
      </c>
      <c r="K308" s="102" t="s">
        <v>473</v>
      </c>
    </row>
    <row r="309" spans="2:11">
      <c r="B309" s="62" t="s">
        <v>196</v>
      </c>
      <c r="C309" s="112">
        <v>44172</v>
      </c>
      <c r="D309" s="68" t="s">
        <v>84</v>
      </c>
      <c r="E309" s="62">
        <v>4000</v>
      </c>
      <c r="G309" s="63">
        <v>80</v>
      </c>
      <c r="H309" s="76">
        <f t="shared" si="8"/>
        <v>6294.619999999999</v>
      </c>
      <c r="J309" s="79" t="s">
        <v>111</v>
      </c>
      <c r="K309" s="102" t="s">
        <v>474</v>
      </c>
    </row>
    <row r="310" spans="2:11">
      <c r="B310" s="62" t="s">
        <v>196</v>
      </c>
      <c r="C310" s="112">
        <v>44172</v>
      </c>
      <c r="D310" s="68" t="s">
        <v>84</v>
      </c>
      <c r="E310" s="62">
        <v>4000</v>
      </c>
      <c r="G310" s="63">
        <v>44</v>
      </c>
      <c r="H310" s="76">
        <f t="shared" si="8"/>
        <v>6338.619999999999</v>
      </c>
      <c r="J310" s="79" t="s">
        <v>111</v>
      </c>
      <c r="K310" s="102" t="s">
        <v>475</v>
      </c>
    </row>
    <row r="311" spans="2:11">
      <c r="B311" s="62" t="s">
        <v>83</v>
      </c>
      <c r="C311" s="112">
        <v>44172</v>
      </c>
      <c r="D311" s="68" t="s">
        <v>84</v>
      </c>
      <c r="E311" s="62">
        <v>4000</v>
      </c>
      <c r="G311" s="63">
        <v>66</v>
      </c>
      <c r="H311" s="76">
        <f t="shared" si="8"/>
        <v>6404.619999999999</v>
      </c>
      <c r="J311" s="79" t="s">
        <v>111</v>
      </c>
      <c r="K311" s="102" t="s">
        <v>476</v>
      </c>
    </row>
    <row r="312" spans="2:11">
      <c r="B312" s="62" t="s">
        <v>225</v>
      </c>
      <c r="C312" s="112">
        <v>44170</v>
      </c>
      <c r="D312" s="68" t="s">
        <v>295</v>
      </c>
      <c r="E312" s="62">
        <v>5260</v>
      </c>
      <c r="F312" s="63">
        <v>43.6</v>
      </c>
      <c r="H312" s="76">
        <f t="shared" si="8"/>
        <v>6361.0199999999986</v>
      </c>
      <c r="I312" s="78" t="s">
        <v>111</v>
      </c>
      <c r="K312" s="102" t="s">
        <v>471</v>
      </c>
    </row>
    <row r="313" spans="2:11">
      <c r="B313" s="62" t="s">
        <v>196</v>
      </c>
      <c r="C313" s="112">
        <v>44173</v>
      </c>
      <c r="D313" s="68" t="s">
        <v>84</v>
      </c>
      <c r="E313" s="62">
        <v>4000</v>
      </c>
      <c r="G313" s="63">
        <v>44</v>
      </c>
      <c r="H313" s="76">
        <f t="shared" si="8"/>
        <v>6405.0199999999986</v>
      </c>
      <c r="J313" s="79" t="s">
        <v>111</v>
      </c>
      <c r="K313" s="102" t="s">
        <v>477</v>
      </c>
    </row>
    <row r="314" spans="2:11">
      <c r="B314" s="62" t="s">
        <v>196</v>
      </c>
      <c r="C314" s="112">
        <v>44173</v>
      </c>
      <c r="D314" s="68" t="s">
        <v>84</v>
      </c>
      <c r="E314" s="62">
        <v>4000</v>
      </c>
      <c r="G314" s="63">
        <v>44</v>
      </c>
      <c r="H314" s="76">
        <f t="shared" si="8"/>
        <v>6449.0199999999986</v>
      </c>
      <c r="J314" s="79" t="s">
        <v>111</v>
      </c>
      <c r="K314" s="102" t="s">
        <v>478</v>
      </c>
    </row>
    <row r="315" spans="2:11">
      <c r="B315" s="62" t="s">
        <v>196</v>
      </c>
      <c r="C315" s="112">
        <v>44173</v>
      </c>
      <c r="D315" s="68" t="s">
        <v>84</v>
      </c>
      <c r="E315" s="62">
        <v>4000</v>
      </c>
      <c r="G315" s="63">
        <v>44</v>
      </c>
      <c r="H315" s="76">
        <f t="shared" si="8"/>
        <v>6493.0199999999986</v>
      </c>
      <c r="J315" s="79" t="s">
        <v>111</v>
      </c>
      <c r="K315" s="102" t="s">
        <v>483</v>
      </c>
    </row>
    <row r="316" spans="2:11">
      <c r="B316" s="62" t="s">
        <v>196</v>
      </c>
      <c r="C316" s="112">
        <v>44173</v>
      </c>
      <c r="D316" s="68" t="s">
        <v>84</v>
      </c>
      <c r="E316" s="62">
        <v>4000</v>
      </c>
      <c r="G316" s="63">
        <v>44</v>
      </c>
      <c r="H316" s="76">
        <f t="shared" si="8"/>
        <v>6537.0199999999986</v>
      </c>
      <c r="J316" s="79" t="s">
        <v>111</v>
      </c>
      <c r="K316" s="102" t="s">
        <v>482</v>
      </c>
    </row>
    <row r="317" spans="2:11">
      <c r="B317" s="62" t="s">
        <v>196</v>
      </c>
      <c r="C317" s="112">
        <v>44173</v>
      </c>
      <c r="D317" s="68" t="s">
        <v>84</v>
      </c>
      <c r="E317" s="62">
        <v>4000</v>
      </c>
      <c r="G317" s="63">
        <v>44</v>
      </c>
      <c r="H317" s="76">
        <f t="shared" si="8"/>
        <v>6581.0199999999986</v>
      </c>
      <c r="J317" s="79" t="s">
        <v>111</v>
      </c>
      <c r="K317" s="102" t="s">
        <v>479</v>
      </c>
    </row>
    <row r="318" spans="2:11">
      <c r="B318" s="62" t="s">
        <v>196</v>
      </c>
      <c r="C318" s="112">
        <v>44173</v>
      </c>
      <c r="D318" s="68" t="s">
        <v>84</v>
      </c>
      <c r="E318" s="62">
        <v>4000</v>
      </c>
      <c r="G318" s="63">
        <v>44</v>
      </c>
      <c r="H318" s="76">
        <f t="shared" ref="H318:H381" si="9">SUM(H317-F318+G318)</f>
        <v>6625.0199999999986</v>
      </c>
      <c r="J318" s="79" t="s">
        <v>111</v>
      </c>
      <c r="K318" s="102" t="s">
        <v>480</v>
      </c>
    </row>
    <row r="319" spans="2:11">
      <c r="B319" s="62" t="s">
        <v>196</v>
      </c>
      <c r="C319" s="112">
        <v>44173</v>
      </c>
      <c r="D319" s="68" t="s">
        <v>84</v>
      </c>
      <c r="E319" s="62">
        <v>4000</v>
      </c>
      <c r="G319" s="63">
        <v>44</v>
      </c>
      <c r="H319" s="76">
        <f t="shared" si="9"/>
        <v>6669.0199999999986</v>
      </c>
      <c r="J319" s="79" t="s">
        <v>111</v>
      </c>
      <c r="K319" s="102" t="s">
        <v>481</v>
      </c>
    </row>
    <row r="320" spans="2:11">
      <c r="B320" s="62" t="s">
        <v>196</v>
      </c>
      <c r="C320" s="112">
        <v>44179</v>
      </c>
      <c r="D320" s="68" t="s">
        <v>84</v>
      </c>
      <c r="E320" s="62">
        <v>4000</v>
      </c>
      <c r="G320" s="63">
        <v>24</v>
      </c>
      <c r="H320" s="76">
        <f t="shared" si="9"/>
        <v>6693.0199999999986</v>
      </c>
      <c r="J320" s="79" t="s">
        <v>111</v>
      </c>
      <c r="K320" s="102" t="s">
        <v>484</v>
      </c>
    </row>
    <row r="321" spans="2:11">
      <c r="B321" s="62" t="s">
        <v>196</v>
      </c>
      <c r="C321" s="112">
        <v>44179</v>
      </c>
      <c r="D321" s="68" t="s">
        <v>84</v>
      </c>
      <c r="E321" s="62">
        <v>4000</v>
      </c>
      <c r="G321" s="63">
        <v>50</v>
      </c>
      <c r="H321" s="76">
        <f t="shared" si="9"/>
        <v>6743.0199999999986</v>
      </c>
      <c r="J321" s="79" t="s">
        <v>111</v>
      </c>
      <c r="K321" s="102" t="s">
        <v>485</v>
      </c>
    </row>
    <row r="322" spans="2:11">
      <c r="B322" s="62" t="s">
        <v>225</v>
      </c>
      <c r="C322" s="112">
        <v>44178</v>
      </c>
      <c r="D322" s="68" t="s">
        <v>214</v>
      </c>
      <c r="E322" s="62">
        <v>5030</v>
      </c>
      <c r="F322" s="63">
        <v>1000</v>
      </c>
      <c r="H322" s="76">
        <f t="shared" si="9"/>
        <v>5743.0199999999986</v>
      </c>
      <c r="I322" s="78" t="s">
        <v>111</v>
      </c>
      <c r="K322" s="102" t="s">
        <v>486</v>
      </c>
    </row>
    <row r="323" spans="2:11">
      <c r="B323" s="62">
        <v>1072</v>
      </c>
      <c r="C323" s="112">
        <v>44182</v>
      </c>
      <c r="D323" s="68" t="s">
        <v>152</v>
      </c>
      <c r="E323" s="62">
        <v>5170</v>
      </c>
      <c r="F323" s="63">
        <v>10.89</v>
      </c>
      <c r="H323" s="76">
        <f t="shared" si="9"/>
        <v>5732.1299999999983</v>
      </c>
      <c r="I323" s="78" t="s">
        <v>111</v>
      </c>
      <c r="K323" s="102" t="s">
        <v>490</v>
      </c>
    </row>
    <row r="324" spans="2:11">
      <c r="B324" s="62" t="s">
        <v>196</v>
      </c>
      <c r="C324" s="112">
        <v>44183</v>
      </c>
      <c r="D324" s="68" t="s">
        <v>84</v>
      </c>
      <c r="E324" s="62">
        <v>4000</v>
      </c>
      <c r="G324" s="63">
        <v>44</v>
      </c>
      <c r="H324" s="76">
        <f t="shared" si="9"/>
        <v>5776.1299999999983</v>
      </c>
      <c r="J324" s="79" t="s">
        <v>111</v>
      </c>
      <c r="K324" s="102" t="s">
        <v>487</v>
      </c>
    </row>
    <row r="325" spans="2:11">
      <c r="B325" s="62" t="s">
        <v>488</v>
      </c>
      <c r="C325" s="112">
        <v>44186</v>
      </c>
      <c r="D325" s="68" t="s">
        <v>84</v>
      </c>
      <c r="E325" s="62">
        <v>4000</v>
      </c>
      <c r="G325" s="63">
        <v>80</v>
      </c>
      <c r="H325" s="76">
        <f t="shared" si="9"/>
        <v>5856.1299999999983</v>
      </c>
      <c r="J325" s="79" t="s">
        <v>111</v>
      </c>
      <c r="K325" s="102" t="s">
        <v>493</v>
      </c>
    </row>
    <row r="326" spans="2:11">
      <c r="B326" s="62" t="s">
        <v>489</v>
      </c>
      <c r="C326" s="112">
        <v>44186</v>
      </c>
      <c r="D326" s="68" t="s">
        <v>84</v>
      </c>
      <c r="E326" s="62">
        <v>4000</v>
      </c>
      <c r="G326" s="63">
        <v>44</v>
      </c>
      <c r="H326" s="76">
        <f t="shared" si="9"/>
        <v>5900.1299999999983</v>
      </c>
      <c r="J326" s="79" t="s">
        <v>111</v>
      </c>
      <c r="K326" s="102" t="s">
        <v>494</v>
      </c>
    </row>
    <row r="327" spans="2:11">
      <c r="B327" s="62" t="s">
        <v>196</v>
      </c>
      <c r="C327" s="112">
        <v>44186</v>
      </c>
      <c r="D327" s="68" t="s">
        <v>84</v>
      </c>
      <c r="E327" s="62">
        <v>4000</v>
      </c>
      <c r="G327" s="63">
        <v>24</v>
      </c>
      <c r="H327" s="76">
        <f t="shared" si="9"/>
        <v>5924.1299999999983</v>
      </c>
      <c r="J327" s="79" t="s">
        <v>111</v>
      </c>
      <c r="K327" s="102" t="s">
        <v>495</v>
      </c>
    </row>
    <row r="328" spans="2:11">
      <c r="B328" s="62" t="s">
        <v>196</v>
      </c>
      <c r="C328" s="112">
        <v>44186</v>
      </c>
      <c r="D328" s="68" t="s">
        <v>84</v>
      </c>
      <c r="E328" s="62">
        <v>4000</v>
      </c>
      <c r="G328" s="63">
        <v>44</v>
      </c>
      <c r="H328" s="76">
        <f t="shared" si="9"/>
        <v>5968.1299999999983</v>
      </c>
      <c r="J328" s="79" t="s">
        <v>111</v>
      </c>
      <c r="K328" s="102" t="s">
        <v>496</v>
      </c>
    </row>
    <row r="329" spans="2:11">
      <c r="B329" s="62" t="s">
        <v>196</v>
      </c>
      <c r="C329" s="112">
        <v>44186</v>
      </c>
      <c r="D329" s="68" t="s">
        <v>84</v>
      </c>
      <c r="E329" s="62">
        <v>4000</v>
      </c>
      <c r="G329" s="63">
        <v>80</v>
      </c>
      <c r="H329" s="76">
        <f t="shared" si="9"/>
        <v>6048.1299999999983</v>
      </c>
      <c r="J329" s="79" t="s">
        <v>111</v>
      </c>
      <c r="K329" s="102" t="s">
        <v>497</v>
      </c>
    </row>
    <row r="330" spans="2:11">
      <c r="B330" s="62" t="s">
        <v>196</v>
      </c>
      <c r="C330" s="112">
        <v>44186</v>
      </c>
      <c r="D330" s="68" t="s">
        <v>84</v>
      </c>
      <c r="E330" s="62">
        <v>4000</v>
      </c>
      <c r="G330" s="63">
        <v>44</v>
      </c>
      <c r="H330" s="76">
        <f t="shared" si="9"/>
        <v>6092.1299999999983</v>
      </c>
      <c r="J330" s="79" t="s">
        <v>111</v>
      </c>
      <c r="K330" s="102" t="s">
        <v>498</v>
      </c>
    </row>
    <row r="331" spans="2:11">
      <c r="B331" s="62" t="s">
        <v>196</v>
      </c>
      <c r="C331" s="112">
        <v>44186</v>
      </c>
      <c r="D331" s="68" t="s">
        <v>84</v>
      </c>
      <c r="E331" s="62">
        <v>4000</v>
      </c>
      <c r="G331" s="63">
        <v>44</v>
      </c>
      <c r="H331" s="76">
        <f t="shared" si="9"/>
        <v>6136.1299999999983</v>
      </c>
      <c r="J331" s="79" t="s">
        <v>111</v>
      </c>
      <c r="K331" s="102" t="s">
        <v>499</v>
      </c>
    </row>
    <row r="332" spans="2:11">
      <c r="B332" s="62" t="s">
        <v>196</v>
      </c>
      <c r="C332" s="112">
        <v>44186</v>
      </c>
      <c r="D332" s="68" t="s">
        <v>84</v>
      </c>
      <c r="E332" s="62">
        <v>4000</v>
      </c>
      <c r="G332" s="63">
        <v>44</v>
      </c>
      <c r="H332" s="76">
        <f t="shared" si="9"/>
        <v>6180.1299999999983</v>
      </c>
      <c r="J332" s="79" t="s">
        <v>111</v>
      </c>
      <c r="K332" s="102" t="s">
        <v>500</v>
      </c>
    </row>
    <row r="333" spans="2:11">
      <c r="B333" s="62" t="s">
        <v>196</v>
      </c>
      <c r="C333" s="112">
        <v>44186</v>
      </c>
      <c r="D333" s="68" t="s">
        <v>84</v>
      </c>
      <c r="E333" s="62">
        <v>4000</v>
      </c>
      <c r="G333" s="63">
        <v>44</v>
      </c>
      <c r="H333" s="76">
        <f t="shared" si="9"/>
        <v>6224.1299999999983</v>
      </c>
      <c r="J333" s="79" t="s">
        <v>111</v>
      </c>
      <c r="K333" s="102" t="s">
        <v>501</v>
      </c>
    </row>
    <row r="334" spans="2:11">
      <c r="B334" s="62" t="s">
        <v>196</v>
      </c>
      <c r="C334" s="112">
        <v>44186</v>
      </c>
      <c r="D334" s="68" t="s">
        <v>84</v>
      </c>
      <c r="E334" s="62">
        <v>4000</v>
      </c>
      <c r="G334" s="63">
        <v>50</v>
      </c>
      <c r="H334" s="76">
        <f t="shared" si="9"/>
        <v>6274.1299999999983</v>
      </c>
      <c r="J334" s="79" t="s">
        <v>111</v>
      </c>
      <c r="K334" s="102" t="s">
        <v>502</v>
      </c>
    </row>
    <row r="335" spans="2:11">
      <c r="B335" s="62" t="s">
        <v>196</v>
      </c>
      <c r="C335" s="112">
        <v>44186</v>
      </c>
      <c r="D335" s="68" t="s">
        <v>84</v>
      </c>
      <c r="E335" s="62">
        <v>4000</v>
      </c>
      <c r="G335" s="63">
        <v>44</v>
      </c>
      <c r="H335" s="76">
        <f t="shared" si="9"/>
        <v>6318.1299999999983</v>
      </c>
      <c r="J335" s="79" t="s">
        <v>111</v>
      </c>
      <c r="K335" s="102" t="s">
        <v>503</v>
      </c>
    </row>
    <row r="336" spans="2:11">
      <c r="B336" s="62" t="s">
        <v>196</v>
      </c>
      <c r="C336" s="112">
        <v>44187</v>
      </c>
      <c r="D336" s="68" t="s">
        <v>84</v>
      </c>
      <c r="E336" s="62">
        <v>4000</v>
      </c>
      <c r="G336" s="63">
        <v>44</v>
      </c>
      <c r="H336" s="76">
        <f t="shared" si="9"/>
        <v>6362.1299999999983</v>
      </c>
      <c r="J336" s="79" t="s">
        <v>111</v>
      </c>
      <c r="K336" s="102" t="s">
        <v>106</v>
      </c>
    </row>
    <row r="337" spans="1:11">
      <c r="B337" s="62" t="s">
        <v>196</v>
      </c>
      <c r="C337" s="112">
        <v>44187</v>
      </c>
      <c r="D337" s="68" t="s">
        <v>84</v>
      </c>
      <c r="E337" s="62">
        <v>4000</v>
      </c>
      <c r="G337" s="63">
        <v>44</v>
      </c>
      <c r="H337" s="76">
        <f t="shared" si="9"/>
        <v>6406.1299999999983</v>
      </c>
      <c r="J337" s="79" t="s">
        <v>111</v>
      </c>
      <c r="K337" s="102" t="s">
        <v>322</v>
      </c>
    </row>
    <row r="338" spans="1:11">
      <c r="B338" s="62" t="s">
        <v>196</v>
      </c>
      <c r="C338" s="112">
        <v>44187</v>
      </c>
      <c r="D338" s="68" t="s">
        <v>84</v>
      </c>
      <c r="E338" s="62">
        <v>4000</v>
      </c>
      <c r="G338" s="63">
        <v>24</v>
      </c>
      <c r="H338" s="76">
        <f t="shared" si="9"/>
        <v>6430.1299999999983</v>
      </c>
      <c r="J338" s="79" t="s">
        <v>111</v>
      </c>
      <c r="K338" s="102" t="s">
        <v>491</v>
      </c>
    </row>
    <row r="339" spans="1:11">
      <c r="B339" s="62" t="s">
        <v>196</v>
      </c>
      <c r="C339" s="112">
        <v>44187</v>
      </c>
      <c r="D339" s="68" t="s">
        <v>84</v>
      </c>
      <c r="E339" s="62">
        <v>4000</v>
      </c>
      <c r="G339" s="63">
        <v>44</v>
      </c>
      <c r="H339" s="76">
        <f t="shared" si="9"/>
        <v>6474.1299999999983</v>
      </c>
      <c r="J339" s="79" t="s">
        <v>111</v>
      </c>
      <c r="K339" s="102" t="s">
        <v>492</v>
      </c>
    </row>
    <row r="340" spans="1:11">
      <c r="B340" s="62" t="s">
        <v>196</v>
      </c>
      <c r="C340" s="112">
        <v>44193</v>
      </c>
      <c r="D340" s="68" t="s">
        <v>84</v>
      </c>
      <c r="E340" s="62">
        <v>4000</v>
      </c>
      <c r="G340" s="63">
        <v>44</v>
      </c>
      <c r="H340" s="76">
        <f t="shared" si="9"/>
        <v>6518.1299999999983</v>
      </c>
      <c r="J340" s="79" t="s">
        <v>111</v>
      </c>
      <c r="K340" s="102" t="s">
        <v>158</v>
      </c>
    </row>
    <row r="341" spans="1:11">
      <c r="B341" s="62" t="s">
        <v>196</v>
      </c>
      <c r="C341" s="112">
        <v>44194</v>
      </c>
      <c r="D341" s="68" t="s">
        <v>84</v>
      </c>
      <c r="E341" s="62">
        <v>4000</v>
      </c>
      <c r="G341" s="63">
        <v>44</v>
      </c>
      <c r="H341" s="76">
        <f t="shared" si="9"/>
        <v>6562.1299999999983</v>
      </c>
      <c r="J341" s="79" t="s">
        <v>111</v>
      </c>
      <c r="K341" s="102" t="s">
        <v>504</v>
      </c>
    </row>
    <row r="342" spans="1:11">
      <c r="B342" s="62">
        <v>1073</v>
      </c>
      <c r="C342" s="112">
        <v>44195</v>
      </c>
      <c r="D342" s="68" t="s">
        <v>214</v>
      </c>
      <c r="E342" s="62">
        <v>5030</v>
      </c>
      <c r="F342" s="63">
        <v>726</v>
      </c>
      <c r="H342" s="76">
        <f t="shared" si="9"/>
        <v>5836.1299999999983</v>
      </c>
      <c r="K342" s="102" t="s">
        <v>442</v>
      </c>
    </row>
    <row r="343" spans="1:11">
      <c r="B343" s="62" t="s">
        <v>163</v>
      </c>
      <c r="C343" s="112">
        <v>44194</v>
      </c>
      <c r="D343" s="68" t="s">
        <v>84</v>
      </c>
      <c r="E343" s="62">
        <v>4000</v>
      </c>
      <c r="G343" s="63">
        <v>100</v>
      </c>
      <c r="H343" s="76">
        <f t="shared" si="9"/>
        <v>5936.1299999999983</v>
      </c>
      <c r="J343" s="79" t="s">
        <v>111</v>
      </c>
      <c r="K343" s="102" t="s">
        <v>505</v>
      </c>
    </row>
    <row r="344" spans="1:11" s="167" customFormat="1">
      <c r="A344" s="159"/>
      <c r="B344" s="159"/>
      <c r="C344" s="160"/>
      <c r="D344" s="161"/>
      <c r="E344" s="159"/>
      <c r="F344" s="162"/>
      <c r="G344" s="162"/>
      <c r="H344" s="163">
        <f t="shared" si="9"/>
        <v>5936.1299999999983</v>
      </c>
      <c r="I344" s="164"/>
      <c r="J344" s="165"/>
      <c r="K344" s="166"/>
    </row>
    <row r="345" spans="1:11">
      <c r="B345" s="62">
        <v>1074</v>
      </c>
      <c r="D345" s="68" t="s">
        <v>274</v>
      </c>
      <c r="E345" s="62">
        <v>5190</v>
      </c>
      <c r="F345" s="63">
        <v>54.75</v>
      </c>
      <c r="H345" s="76">
        <f t="shared" si="9"/>
        <v>5881.3799999999983</v>
      </c>
      <c r="K345" s="102" t="s">
        <v>506</v>
      </c>
    </row>
    <row r="346" spans="1:11">
      <c r="B346" s="62" t="s">
        <v>196</v>
      </c>
      <c r="D346" s="68" t="s">
        <v>84</v>
      </c>
      <c r="E346" s="62">
        <v>4000</v>
      </c>
      <c r="G346" s="63">
        <v>44</v>
      </c>
      <c r="H346" s="76">
        <f t="shared" si="9"/>
        <v>5925.3799999999983</v>
      </c>
      <c r="K346" s="102" t="s">
        <v>507</v>
      </c>
    </row>
    <row r="347" spans="1:11">
      <c r="B347" s="62" t="s">
        <v>196</v>
      </c>
      <c r="D347" s="68" t="s">
        <v>84</v>
      </c>
      <c r="E347" s="62">
        <v>4000</v>
      </c>
      <c r="G347" s="63">
        <v>44</v>
      </c>
      <c r="H347" s="76">
        <f t="shared" si="9"/>
        <v>5969.3799999999983</v>
      </c>
      <c r="K347" s="102" t="s">
        <v>508</v>
      </c>
    </row>
    <row r="348" spans="1:11">
      <c r="B348" s="62" t="s">
        <v>196</v>
      </c>
      <c r="D348" s="68" t="s">
        <v>84</v>
      </c>
      <c r="E348" s="62">
        <v>4000</v>
      </c>
      <c r="G348" s="63">
        <v>80</v>
      </c>
      <c r="H348" s="76">
        <f t="shared" si="9"/>
        <v>6049.3799999999983</v>
      </c>
      <c r="K348" s="102" t="s">
        <v>514</v>
      </c>
    </row>
    <row r="349" spans="1:11">
      <c r="B349" s="62" t="s">
        <v>196</v>
      </c>
      <c r="D349" s="68" t="s">
        <v>84</v>
      </c>
      <c r="E349" s="62">
        <v>4000</v>
      </c>
      <c r="G349" s="63">
        <v>44</v>
      </c>
      <c r="H349" s="76">
        <f t="shared" si="9"/>
        <v>6093.3799999999983</v>
      </c>
      <c r="K349" s="102" t="s">
        <v>509</v>
      </c>
    </row>
    <row r="350" spans="1:11">
      <c r="B350" s="62" t="s">
        <v>196</v>
      </c>
      <c r="D350" s="68" t="s">
        <v>84</v>
      </c>
      <c r="E350" s="62">
        <v>4000</v>
      </c>
      <c r="G350" s="63">
        <v>24</v>
      </c>
      <c r="H350" s="76">
        <f t="shared" si="9"/>
        <v>6117.3799999999983</v>
      </c>
      <c r="K350" s="102" t="s">
        <v>345</v>
      </c>
    </row>
    <row r="351" spans="1:11">
      <c r="B351" s="62" t="s">
        <v>196</v>
      </c>
      <c r="D351" s="68" t="s">
        <v>84</v>
      </c>
      <c r="E351" s="62">
        <v>4000</v>
      </c>
      <c r="G351" s="63">
        <v>50</v>
      </c>
      <c r="H351" s="76">
        <f t="shared" si="9"/>
        <v>6167.3799999999983</v>
      </c>
      <c r="K351" s="102" t="s">
        <v>510</v>
      </c>
    </row>
    <row r="352" spans="1:11">
      <c r="B352" s="62" t="s">
        <v>196</v>
      </c>
      <c r="D352" s="68" t="s">
        <v>84</v>
      </c>
      <c r="E352" s="62">
        <v>4000</v>
      </c>
      <c r="G352" s="63">
        <v>44</v>
      </c>
      <c r="H352" s="76">
        <f t="shared" si="9"/>
        <v>6211.3799999999983</v>
      </c>
      <c r="K352" s="102" t="s">
        <v>511</v>
      </c>
    </row>
    <row r="353" spans="2:11">
      <c r="B353" s="62" t="s">
        <v>196</v>
      </c>
      <c r="D353" s="68" t="s">
        <v>84</v>
      </c>
      <c r="E353" s="62">
        <v>4000</v>
      </c>
      <c r="G353" s="63">
        <v>80</v>
      </c>
      <c r="H353" s="76">
        <f t="shared" si="9"/>
        <v>6291.3799999999983</v>
      </c>
      <c r="K353" s="102" t="s">
        <v>512</v>
      </c>
    </row>
    <row r="354" spans="2:11">
      <c r="B354" s="62" t="s">
        <v>196</v>
      </c>
      <c r="D354" s="68" t="s">
        <v>84</v>
      </c>
      <c r="E354" s="62">
        <v>4000</v>
      </c>
      <c r="G354" s="63">
        <v>44</v>
      </c>
      <c r="H354" s="76">
        <f t="shared" si="9"/>
        <v>6335.3799999999983</v>
      </c>
      <c r="K354" s="102" t="s">
        <v>513</v>
      </c>
    </row>
    <row r="355" spans="2:11">
      <c r="B355" s="62" t="s">
        <v>205</v>
      </c>
      <c r="D355" s="68" t="s">
        <v>458</v>
      </c>
      <c r="E355" s="62">
        <v>5220</v>
      </c>
      <c r="F355" s="63">
        <v>86</v>
      </c>
      <c r="H355" s="76">
        <f t="shared" si="9"/>
        <v>6249.3799999999983</v>
      </c>
      <c r="K355" s="102" t="s">
        <v>211</v>
      </c>
    </row>
    <row r="356" spans="2:11">
      <c r="H356" s="76">
        <f t="shared" si="9"/>
        <v>6249.3799999999983</v>
      </c>
    </row>
    <row r="357" spans="2:11">
      <c r="H357" s="76">
        <f t="shared" si="9"/>
        <v>6249.3799999999983</v>
      </c>
    </row>
    <row r="358" spans="2:11">
      <c r="H358" s="76">
        <f t="shared" si="9"/>
        <v>6249.3799999999983</v>
      </c>
    </row>
    <row r="359" spans="2:11">
      <c r="H359" s="76">
        <f t="shared" si="9"/>
        <v>6249.3799999999983</v>
      </c>
    </row>
    <row r="360" spans="2:11">
      <c r="H360" s="76">
        <f t="shared" si="9"/>
        <v>6249.3799999999983</v>
      </c>
    </row>
    <row r="361" spans="2:11">
      <c r="H361" s="76">
        <f t="shared" si="9"/>
        <v>6249.3799999999983</v>
      </c>
    </row>
    <row r="362" spans="2:11">
      <c r="H362" s="76">
        <f t="shared" si="9"/>
        <v>6249.3799999999983</v>
      </c>
    </row>
    <row r="363" spans="2:11">
      <c r="H363" s="76">
        <f t="shared" si="9"/>
        <v>6249.3799999999983</v>
      </c>
    </row>
    <row r="364" spans="2:11">
      <c r="H364" s="76">
        <f t="shared" si="9"/>
        <v>6249.3799999999983</v>
      </c>
    </row>
    <row r="365" spans="2:11">
      <c r="H365" s="76">
        <f t="shared" si="9"/>
        <v>6249.3799999999983</v>
      </c>
    </row>
    <row r="366" spans="2:11">
      <c r="H366" s="76">
        <f t="shared" si="9"/>
        <v>6249.3799999999983</v>
      </c>
    </row>
    <row r="367" spans="2:11">
      <c r="H367" s="76">
        <f t="shared" si="9"/>
        <v>6249.3799999999983</v>
      </c>
    </row>
    <row r="368" spans="2:11">
      <c r="H368" s="76">
        <f t="shared" si="9"/>
        <v>6249.3799999999983</v>
      </c>
    </row>
    <row r="369" spans="8:8">
      <c r="H369" s="76">
        <f t="shared" si="9"/>
        <v>6249.3799999999983</v>
      </c>
    </row>
    <row r="370" spans="8:8">
      <c r="H370" s="76">
        <f t="shared" si="9"/>
        <v>6249.3799999999983</v>
      </c>
    </row>
    <row r="371" spans="8:8">
      <c r="H371" s="76">
        <f t="shared" si="9"/>
        <v>6249.3799999999983</v>
      </c>
    </row>
    <row r="372" spans="8:8">
      <c r="H372" s="76">
        <f t="shared" si="9"/>
        <v>6249.3799999999983</v>
      </c>
    </row>
    <row r="373" spans="8:8">
      <c r="H373" s="76">
        <f t="shared" si="9"/>
        <v>6249.3799999999983</v>
      </c>
    </row>
    <row r="374" spans="8:8">
      <c r="H374" s="76">
        <f t="shared" si="9"/>
        <v>6249.3799999999983</v>
      </c>
    </row>
    <row r="375" spans="8:8">
      <c r="H375" s="76">
        <f t="shared" si="9"/>
        <v>6249.3799999999983</v>
      </c>
    </row>
    <row r="376" spans="8:8">
      <c r="H376" s="76">
        <f t="shared" si="9"/>
        <v>6249.3799999999983</v>
      </c>
    </row>
    <row r="377" spans="8:8">
      <c r="H377" s="76">
        <f t="shared" si="9"/>
        <v>6249.3799999999983</v>
      </c>
    </row>
    <row r="378" spans="8:8">
      <c r="H378" s="76">
        <f t="shared" si="9"/>
        <v>6249.3799999999983</v>
      </c>
    </row>
    <row r="379" spans="8:8">
      <c r="H379" s="76">
        <f t="shared" si="9"/>
        <v>6249.3799999999983</v>
      </c>
    </row>
    <row r="380" spans="8:8">
      <c r="H380" s="76">
        <f t="shared" si="9"/>
        <v>6249.3799999999983</v>
      </c>
    </row>
    <row r="381" spans="8:8">
      <c r="H381" s="76">
        <f t="shared" si="9"/>
        <v>6249.3799999999983</v>
      </c>
    </row>
    <row r="382" spans="8:8">
      <c r="H382" s="76">
        <f t="shared" ref="H382" si="10">SUM(H381-F382+G382)</f>
        <v>6249.3799999999983</v>
      </c>
    </row>
  </sheetData>
  <sortState xmlns:xlrd2="http://schemas.microsoft.com/office/spreadsheetml/2017/richdata2" ref="A1:O200">
    <sortCondition ref="C3:C60"/>
  </sortState>
  <mergeCells count="2">
    <mergeCell ref="A1:J1"/>
    <mergeCell ref="K61:O61"/>
  </mergeCells>
  <pageMargins left="0.2" right="0.2" top="0.25" bottom="0.25" header="0.51180555555555551" footer="0.51180555555555551"/>
  <pageSetup orientation="landscape" r:id="rId1"/>
  <rowBreaks count="18" manualBreakCount="18">
    <brk id="23" max="16383" man="1"/>
    <brk id="48" max="16383" man="1"/>
    <brk id="68" max="16383" man="1"/>
    <brk id="85" max="16383" man="1"/>
    <brk id="94" max="16383" man="1"/>
    <brk id="104" max="16383" man="1"/>
    <brk id="120" max="16383" man="1"/>
    <brk id="126" max="16383" man="1"/>
    <brk id="134" max="16383" man="1"/>
    <brk id="140" max="16383" man="1"/>
    <brk id="179" max="16383" man="1"/>
    <brk id="185" max="16383" man="1"/>
    <brk id="191" max="16383" man="1"/>
    <brk id="261" max="16383" man="1"/>
    <brk id="280" max="16383" man="1"/>
    <brk id="287" max="16383" man="1"/>
    <brk id="293" max="16383" man="1"/>
    <brk id="343" max="16383" man="1"/>
  </rowBreaks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D8CC-ECD6-4347-A545-7AE95C30CDBF}">
  <sheetPr>
    <pageSetUpPr fitToPage="1"/>
  </sheetPr>
  <dimension ref="A1:Q63"/>
  <sheetViews>
    <sheetView tabSelected="1" topLeftCell="A40" workbookViewId="0">
      <selection activeCell="D62" sqref="D62"/>
    </sheetView>
  </sheetViews>
  <sheetFormatPr defaultRowHeight="14.4"/>
  <cols>
    <col min="1" max="1" width="5.44140625" style="101" customWidth="1"/>
    <col min="2" max="2" width="27" style="94" customWidth="1"/>
    <col min="3" max="3" width="11.44140625" customWidth="1"/>
    <col min="4" max="4" width="8.88671875" style="94" customWidth="1"/>
    <col min="5" max="5" width="7.88671875" style="94" customWidth="1"/>
    <col min="6" max="6" width="10.5546875" style="94" customWidth="1"/>
    <col min="7" max="7" width="9.33203125" style="94" customWidth="1"/>
    <col min="8" max="8" width="10.21875" style="94" customWidth="1"/>
    <col min="9" max="9" width="9.88671875" style="94" customWidth="1"/>
    <col min="10" max="10" width="8" style="94" customWidth="1"/>
    <col min="11" max="11" width="8.21875" style="94" customWidth="1"/>
    <col min="12" max="12" width="10" style="94" customWidth="1"/>
    <col min="13" max="13" width="9.88671875" style="94" customWidth="1"/>
    <col min="14" max="14" width="10.44140625" style="94" customWidth="1"/>
    <col min="15" max="15" width="10.109375" style="94" customWidth="1"/>
    <col min="16" max="16" width="11.109375" customWidth="1"/>
  </cols>
  <sheetData>
    <row r="1" spans="1:17" ht="28.8">
      <c r="A1" s="80"/>
      <c r="B1" s="3" t="s">
        <v>112</v>
      </c>
      <c r="C1" s="60"/>
      <c r="D1" s="81" t="s">
        <v>113</v>
      </c>
      <c r="E1" s="81" t="s">
        <v>114</v>
      </c>
      <c r="F1" s="81" t="s">
        <v>115</v>
      </c>
      <c r="G1" s="81" t="s">
        <v>116</v>
      </c>
      <c r="H1" s="81" t="s">
        <v>117</v>
      </c>
      <c r="I1" s="81" t="s">
        <v>118</v>
      </c>
      <c r="J1" s="81" t="s">
        <v>119</v>
      </c>
      <c r="K1" s="81" t="s">
        <v>120</v>
      </c>
      <c r="L1" s="81" t="s">
        <v>121</v>
      </c>
      <c r="M1" s="81" t="s">
        <v>122</v>
      </c>
      <c r="N1" s="81" t="s">
        <v>123</v>
      </c>
      <c r="O1" s="81" t="s">
        <v>124</v>
      </c>
      <c r="P1" s="81" t="s">
        <v>7</v>
      </c>
    </row>
    <row r="2" spans="1:17" ht="31.8">
      <c r="A2" s="82"/>
      <c r="B2" s="83" t="s">
        <v>0</v>
      </c>
      <c r="C2" s="3" t="s">
        <v>67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"/>
      <c r="Q2" s="1"/>
    </row>
    <row r="3" spans="1:17" ht="18" customHeight="1">
      <c r="A3" s="114">
        <v>4000</v>
      </c>
      <c r="B3" s="85" t="s">
        <v>15</v>
      </c>
      <c r="C3" s="86">
        <v>5000</v>
      </c>
      <c r="D3" s="141">
        <v>1816</v>
      </c>
      <c r="E3" s="141">
        <f t="shared" ref="D3:O3" si="0">SUM(E4+E5)</f>
        <v>0</v>
      </c>
      <c r="F3" s="141">
        <v>220</v>
      </c>
      <c r="G3" s="141">
        <f t="shared" si="0"/>
        <v>200</v>
      </c>
      <c r="H3" s="141">
        <f t="shared" si="0"/>
        <v>272</v>
      </c>
      <c r="I3" s="141">
        <f t="shared" si="0"/>
        <v>196</v>
      </c>
      <c r="J3" s="141">
        <f t="shared" si="0"/>
        <v>440</v>
      </c>
      <c r="K3" s="141">
        <f t="shared" si="0"/>
        <v>176</v>
      </c>
      <c r="L3" s="141">
        <f t="shared" si="0"/>
        <v>156</v>
      </c>
      <c r="M3" s="141">
        <f t="shared" si="0"/>
        <v>220</v>
      </c>
      <c r="N3" s="141">
        <f t="shared" si="0"/>
        <v>932</v>
      </c>
      <c r="O3" s="141">
        <f t="shared" si="0"/>
        <v>1284</v>
      </c>
      <c r="P3" s="105">
        <f>SUM(D3:O3)</f>
        <v>5912</v>
      </c>
      <c r="Q3" s="1"/>
    </row>
    <row r="4" spans="1:17" ht="15.6">
      <c r="A4" s="114"/>
      <c r="B4" s="87" t="s">
        <v>13</v>
      </c>
      <c r="C4" s="88"/>
      <c r="D4" s="113">
        <v>144</v>
      </c>
      <c r="E4" s="113">
        <v>0</v>
      </c>
      <c r="F4" s="113">
        <v>24</v>
      </c>
      <c r="G4" s="113">
        <v>24</v>
      </c>
      <c r="H4" s="113">
        <v>96</v>
      </c>
      <c r="I4" s="113">
        <v>0</v>
      </c>
      <c r="J4" s="113">
        <v>0</v>
      </c>
      <c r="K4" s="113">
        <v>0</v>
      </c>
      <c r="L4" s="113">
        <v>24</v>
      </c>
      <c r="M4" s="113">
        <v>0</v>
      </c>
      <c r="N4" s="113">
        <v>96</v>
      </c>
      <c r="O4" s="113">
        <v>96</v>
      </c>
      <c r="P4" s="61">
        <f t="shared" ref="P4:P62" si="1">SUM(D4:O4)</f>
        <v>504</v>
      </c>
      <c r="Q4" s="1"/>
    </row>
    <row r="5" spans="1:17" ht="15.6">
      <c r="A5" s="114"/>
      <c r="B5" s="87" t="s">
        <v>14</v>
      </c>
      <c r="C5" s="88"/>
      <c r="D5" s="113">
        <v>1672</v>
      </c>
      <c r="E5" s="113">
        <v>0</v>
      </c>
      <c r="F5" s="113">
        <v>0</v>
      </c>
      <c r="G5" s="113">
        <v>176</v>
      </c>
      <c r="H5" s="113">
        <v>176</v>
      </c>
      <c r="I5" s="113">
        <v>196</v>
      </c>
      <c r="J5" s="113">
        <v>440</v>
      </c>
      <c r="K5" s="113">
        <v>176</v>
      </c>
      <c r="L5" s="113">
        <v>132</v>
      </c>
      <c r="M5" s="113">
        <v>220</v>
      </c>
      <c r="N5" s="113">
        <v>836</v>
      </c>
      <c r="O5" s="113">
        <v>1188</v>
      </c>
      <c r="P5" s="61">
        <f t="shared" si="1"/>
        <v>5212</v>
      </c>
      <c r="Q5" s="1"/>
    </row>
    <row r="6" spans="1:17" s="168" customFormat="1" ht="15.6">
      <c r="A6" s="114"/>
      <c r="B6" s="89" t="s">
        <v>125</v>
      </c>
      <c r="C6" s="86">
        <v>200</v>
      </c>
      <c r="D6" s="141">
        <v>4673.47</v>
      </c>
      <c r="E6" s="141">
        <v>0</v>
      </c>
      <c r="F6" s="141">
        <v>196</v>
      </c>
      <c r="G6" s="141">
        <v>4292.26</v>
      </c>
      <c r="H6" s="141">
        <v>356</v>
      </c>
      <c r="I6" s="141">
        <v>0</v>
      </c>
      <c r="J6" s="141">
        <v>6</v>
      </c>
      <c r="K6" s="141">
        <v>16</v>
      </c>
      <c r="L6" s="141">
        <v>196</v>
      </c>
      <c r="M6" s="141">
        <v>22</v>
      </c>
      <c r="N6" s="141">
        <v>104</v>
      </c>
      <c r="O6" s="141">
        <v>24</v>
      </c>
      <c r="P6" s="105">
        <f t="shared" si="1"/>
        <v>9885.73</v>
      </c>
      <c r="Q6" s="169"/>
    </row>
    <row r="7" spans="1:17" ht="19.8" customHeight="1">
      <c r="A7" s="114">
        <v>4096</v>
      </c>
      <c r="B7" s="89" t="s">
        <v>126</v>
      </c>
      <c r="C7" s="90">
        <f t="shared" ref="C7:O7" si="2">SUM(C8:C11)</f>
        <v>21800</v>
      </c>
      <c r="D7" s="141">
        <f t="shared" si="2"/>
        <v>0</v>
      </c>
      <c r="E7" s="141">
        <f t="shared" si="2"/>
        <v>0</v>
      </c>
      <c r="F7" s="141">
        <f t="shared" si="2"/>
        <v>0</v>
      </c>
      <c r="G7" s="141">
        <v>4311.22</v>
      </c>
      <c r="H7" s="141">
        <v>1320</v>
      </c>
      <c r="I7" s="141">
        <f t="shared" si="2"/>
        <v>390</v>
      </c>
      <c r="J7" s="141">
        <f t="shared" si="2"/>
        <v>170</v>
      </c>
      <c r="K7" s="141">
        <f t="shared" si="2"/>
        <v>0</v>
      </c>
      <c r="L7" s="141">
        <f t="shared" si="2"/>
        <v>0</v>
      </c>
      <c r="M7" s="141">
        <f t="shared" si="2"/>
        <v>0</v>
      </c>
      <c r="N7" s="141">
        <f t="shared" si="2"/>
        <v>0</v>
      </c>
      <c r="O7" s="141">
        <f t="shared" si="2"/>
        <v>0</v>
      </c>
      <c r="P7" s="105">
        <v>6191.22</v>
      </c>
      <c r="Q7" s="1"/>
    </row>
    <row r="8" spans="1:17" ht="15.6">
      <c r="A8" s="114"/>
      <c r="B8" s="87" t="s">
        <v>17</v>
      </c>
      <c r="C8" s="91">
        <v>10000</v>
      </c>
      <c r="D8" s="113"/>
      <c r="E8" s="113"/>
      <c r="F8" s="113"/>
      <c r="G8" s="113">
        <v>819</v>
      </c>
      <c r="H8" s="113">
        <v>1320</v>
      </c>
      <c r="I8" s="113">
        <v>390</v>
      </c>
      <c r="J8" s="113">
        <v>170</v>
      </c>
      <c r="K8" s="113"/>
      <c r="L8" s="113"/>
      <c r="M8" s="113"/>
      <c r="N8" s="113"/>
      <c r="O8" s="113"/>
      <c r="P8" s="61">
        <v>2699</v>
      </c>
      <c r="Q8" s="1"/>
    </row>
    <row r="9" spans="1:17" ht="15.6">
      <c r="A9" s="114"/>
      <c r="B9" s="87" t="s">
        <v>19</v>
      </c>
      <c r="C9" s="91">
        <v>3800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61">
        <f t="shared" si="1"/>
        <v>0</v>
      </c>
      <c r="Q9" s="1"/>
    </row>
    <row r="10" spans="1:17" ht="15.6">
      <c r="A10" s="114"/>
      <c r="B10" s="87" t="s">
        <v>20</v>
      </c>
      <c r="C10" s="91">
        <v>3000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61">
        <f t="shared" si="1"/>
        <v>0</v>
      </c>
      <c r="Q10" s="1"/>
    </row>
    <row r="11" spans="1:17" ht="15.6">
      <c r="A11" s="114">
        <v>4098</v>
      </c>
      <c r="B11" s="87" t="s">
        <v>21</v>
      </c>
      <c r="C11" s="91">
        <v>5000</v>
      </c>
      <c r="D11" s="113"/>
      <c r="E11" s="113"/>
      <c r="F11" s="113"/>
      <c r="G11" s="113">
        <v>3492.22</v>
      </c>
      <c r="H11" s="113"/>
      <c r="I11" s="113"/>
      <c r="J11" s="113"/>
      <c r="K11" s="113"/>
      <c r="L11" s="113"/>
      <c r="M11" s="113"/>
      <c r="N11" s="113"/>
      <c r="O11" s="113"/>
      <c r="P11" s="142">
        <v>3492.22</v>
      </c>
      <c r="Q11" s="1"/>
    </row>
    <row r="12" spans="1:17" ht="20.399999999999999" customHeight="1">
      <c r="A12" s="114">
        <v>4097</v>
      </c>
      <c r="B12" s="89" t="s">
        <v>22</v>
      </c>
      <c r="C12" s="92">
        <f t="shared" ref="C12:O12" si="3">SUM(C13:C20)</f>
        <v>1200</v>
      </c>
      <c r="D12" s="141">
        <f t="shared" si="3"/>
        <v>0</v>
      </c>
      <c r="E12" s="141">
        <v>225</v>
      </c>
      <c r="F12" s="141">
        <v>757</v>
      </c>
      <c r="G12" s="141">
        <v>90</v>
      </c>
      <c r="H12" s="141">
        <f t="shared" si="3"/>
        <v>0</v>
      </c>
      <c r="I12" s="141">
        <f t="shared" si="3"/>
        <v>0</v>
      </c>
      <c r="J12" s="141">
        <f t="shared" si="3"/>
        <v>0</v>
      </c>
      <c r="K12" s="141">
        <f t="shared" si="3"/>
        <v>0</v>
      </c>
      <c r="L12" s="141">
        <f t="shared" si="3"/>
        <v>0</v>
      </c>
      <c r="M12" s="141">
        <f t="shared" si="3"/>
        <v>0</v>
      </c>
      <c r="N12" s="141">
        <f t="shared" si="3"/>
        <v>0</v>
      </c>
      <c r="O12" s="141">
        <f t="shared" si="3"/>
        <v>0</v>
      </c>
      <c r="P12" s="105">
        <f t="shared" si="1"/>
        <v>1072</v>
      </c>
      <c r="Q12" s="1"/>
    </row>
    <row r="13" spans="1:17" ht="15.6">
      <c r="A13" s="114"/>
      <c r="B13" s="87" t="s">
        <v>23</v>
      </c>
      <c r="C13" s="93">
        <v>200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">
        <f t="shared" si="1"/>
        <v>0</v>
      </c>
      <c r="Q13" s="1"/>
    </row>
    <row r="14" spans="1:17" ht="16.95" customHeight="1">
      <c r="A14" s="82"/>
      <c r="B14" s="87" t="s">
        <v>24</v>
      </c>
      <c r="C14" s="9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61">
        <f t="shared" si="1"/>
        <v>0</v>
      </c>
      <c r="Q14" s="1"/>
    </row>
    <row r="15" spans="1:17" ht="16.95" customHeight="1">
      <c r="A15" s="82"/>
      <c r="B15" s="87" t="s">
        <v>62</v>
      </c>
      <c r="C15" s="9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61">
        <f t="shared" si="1"/>
        <v>0</v>
      </c>
      <c r="Q15" s="1"/>
    </row>
    <row r="16" spans="1:17" ht="15.6">
      <c r="A16" s="82"/>
      <c r="B16" s="87" t="s">
        <v>68</v>
      </c>
      <c r="C16" s="9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61">
        <f t="shared" si="1"/>
        <v>0</v>
      </c>
    </row>
    <row r="17" spans="1:16" ht="15.6">
      <c r="A17" s="82"/>
      <c r="B17" s="87" t="s">
        <v>26</v>
      </c>
      <c r="C17" s="93">
        <v>1000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61">
        <f t="shared" si="1"/>
        <v>0</v>
      </c>
    </row>
    <row r="18" spans="1:16" ht="15.6">
      <c r="A18" s="82"/>
      <c r="B18" s="87" t="s">
        <v>27</v>
      </c>
      <c r="C18" s="9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61">
        <f t="shared" si="1"/>
        <v>0</v>
      </c>
    </row>
    <row r="19" spans="1:16" ht="15.6">
      <c r="A19" s="82"/>
      <c r="B19" s="87" t="s">
        <v>28</v>
      </c>
      <c r="C19" s="9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61">
        <f t="shared" si="1"/>
        <v>0</v>
      </c>
    </row>
    <row r="20" spans="1:16" ht="15.6">
      <c r="A20" s="82"/>
      <c r="B20" s="87" t="s">
        <v>29</v>
      </c>
      <c r="C20" s="9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61">
        <f t="shared" si="1"/>
        <v>0</v>
      </c>
    </row>
    <row r="21" spans="1:16" ht="19.8" customHeight="1">
      <c r="A21" s="82">
        <v>4100</v>
      </c>
      <c r="B21" s="85" t="s">
        <v>127</v>
      </c>
      <c r="C21" s="86">
        <v>0</v>
      </c>
      <c r="D21" s="141"/>
      <c r="E21" s="141"/>
      <c r="F21" s="141">
        <v>1221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05">
        <f t="shared" si="1"/>
        <v>1221</v>
      </c>
    </row>
    <row r="22" spans="1:16" s="168" customFormat="1" ht="15.6">
      <c r="A22" s="82">
        <v>4400</v>
      </c>
      <c r="B22" s="85" t="s">
        <v>31</v>
      </c>
      <c r="C22" s="86">
        <v>5</v>
      </c>
      <c r="D22" s="141">
        <v>0.55000000000000004</v>
      </c>
      <c r="E22" s="141">
        <v>0.53</v>
      </c>
      <c r="F22" s="141">
        <v>0.6</v>
      </c>
      <c r="G22" s="141">
        <v>0.8</v>
      </c>
      <c r="H22" s="141">
        <v>0.83</v>
      </c>
      <c r="I22" s="141">
        <v>0.83</v>
      </c>
      <c r="J22" s="141">
        <v>0.8</v>
      </c>
      <c r="K22" s="141">
        <v>0.83</v>
      </c>
      <c r="L22" s="141">
        <v>0.8</v>
      </c>
      <c r="M22" s="141">
        <v>0.83</v>
      </c>
      <c r="N22" s="141">
        <v>0.77</v>
      </c>
      <c r="O22" s="141">
        <v>0.83</v>
      </c>
      <c r="P22" s="105">
        <f t="shared" si="1"/>
        <v>9</v>
      </c>
    </row>
    <row r="23" spans="1:16" ht="16.8" customHeight="1">
      <c r="A23" s="82"/>
      <c r="B23" s="85" t="s">
        <v>365</v>
      </c>
      <c r="C23" s="140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61"/>
    </row>
    <row r="24" spans="1:16" s="124" customFormat="1" ht="15.6">
      <c r="A24" s="132"/>
      <c r="B24" s="144">
        <v>29858.58</v>
      </c>
      <c r="C24" s="145">
        <v>15000</v>
      </c>
      <c r="D24" s="135"/>
      <c r="E24" s="135"/>
      <c r="F24" s="146">
        <v>29858.58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9">
        <v>29858.58</v>
      </c>
    </row>
    <row r="25" spans="1:16" s="168" customFormat="1" ht="18">
      <c r="A25" s="82"/>
      <c r="B25" s="95" t="s">
        <v>2</v>
      </c>
      <c r="C25" s="92">
        <v>43205</v>
      </c>
      <c r="D25" s="141">
        <f>SUM(D3+D6+D7+D12+D21+D22+D23)</f>
        <v>6490.02</v>
      </c>
      <c r="E25" s="141">
        <f t="shared" ref="E25:M25" si="4">SUM(E3+E6+E7+E12+E21+E22+E23)</f>
        <v>225.53</v>
      </c>
      <c r="F25" s="141">
        <v>32253.18</v>
      </c>
      <c r="G25" s="141">
        <v>8894.2800000000007</v>
      </c>
      <c r="H25" s="141">
        <v>1948.83</v>
      </c>
      <c r="I25" s="141">
        <f t="shared" si="4"/>
        <v>586.83000000000004</v>
      </c>
      <c r="J25" s="141">
        <f t="shared" si="4"/>
        <v>616.79999999999995</v>
      </c>
      <c r="K25" s="141">
        <f t="shared" si="4"/>
        <v>192.83</v>
      </c>
      <c r="L25" s="141">
        <f t="shared" si="4"/>
        <v>352.8</v>
      </c>
      <c r="M25" s="141">
        <f t="shared" si="4"/>
        <v>242.83</v>
      </c>
      <c r="N25" s="141">
        <v>1036.77</v>
      </c>
      <c r="O25" s="141">
        <v>1308.83</v>
      </c>
      <c r="P25" s="105">
        <v>54149.53</v>
      </c>
    </row>
    <row r="26" spans="1:16" ht="15.6">
      <c r="A26" s="82"/>
      <c r="B26" s="96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61"/>
    </row>
    <row r="27" spans="1:16" ht="31.8">
      <c r="A27" s="82"/>
      <c r="B27" s="97" t="s">
        <v>3</v>
      </c>
      <c r="C27" s="3" t="s">
        <v>67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61">
        <f t="shared" si="1"/>
        <v>0</v>
      </c>
    </row>
    <row r="28" spans="1:16" s="168" customFormat="1" ht="18.600000000000001" customHeight="1">
      <c r="A28" s="82">
        <v>5000</v>
      </c>
      <c r="B28" s="85" t="s">
        <v>128</v>
      </c>
      <c r="C28" s="86">
        <v>600</v>
      </c>
      <c r="D28" s="141">
        <v>0</v>
      </c>
      <c r="E28" s="141">
        <v>2.89</v>
      </c>
      <c r="F28" s="141">
        <v>83.25</v>
      </c>
      <c r="G28" s="141">
        <v>77.44</v>
      </c>
      <c r="H28" s="141">
        <v>18.170000000000002</v>
      </c>
      <c r="I28" s="141">
        <v>20.12</v>
      </c>
      <c r="J28" s="141">
        <v>3.58</v>
      </c>
      <c r="K28" s="141">
        <v>10.18</v>
      </c>
      <c r="L28" s="141">
        <v>1.73</v>
      </c>
      <c r="M28" s="141">
        <v>19.899999999999999</v>
      </c>
      <c r="N28" s="141">
        <v>70.19</v>
      </c>
      <c r="O28" s="141">
        <v>142.37</v>
      </c>
      <c r="P28" s="105">
        <f t="shared" si="1"/>
        <v>449.82000000000005</v>
      </c>
    </row>
    <row r="29" spans="1:16" s="168" customFormat="1" ht="15.6">
      <c r="A29" s="82">
        <v>5020</v>
      </c>
      <c r="B29" s="85" t="s">
        <v>35</v>
      </c>
      <c r="C29" s="86">
        <v>700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>
        <v>100</v>
      </c>
      <c r="N29" s="141"/>
      <c r="O29" s="141"/>
      <c r="P29" s="105">
        <f t="shared" si="1"/>
        <v>100</v>
      </c>
    </row>
    <row r="30" spans="1:16" s="170" customFormat="1" ht="19.2" customHeight="1">
      <c r="A30" s="132">
        <v>5030</v>
      </c>
      <c r="B30" s="133" t="s">
        <v>129</v>
      </c>
      <c r="C30" s="134">
        <v>25500</v>
      </c>
      <c r="D30" s="146">
        <v>1726</v>
      </c>
      <c r="E30" s="146"/>
      <c r="F30" s="146">
        <v>17686</v>
      </c>
      <c r="G30" s="146">
        <v>3500</v>
      </c>
      <c r="H30" s="146"/>
      <c r="I30" s="146">
        <v>1000</v>
      </c>
      <c r="J30" s="146"/>
      <c r="K30" s="146"/>
      <c r="L30" s="146">
        <v>1474</v>
      </c>
      <c r="M30" s="146"/>
      <c r="N30" s="146"/>
      <c r="O30" s="146"/>
      <c r="P30" s="136">
        <v>25386</v>
      </c>
    </row>
    <row r="31" spans="1:16" s="170" customFormat="1" ht="15" customHeight="1">
      <c r="A31" s="132">
        <v>5040</v>
      </c>
      <c r="B31" s="133" t="s">
        <v>130</v>
      </c>
      <c r="C31" s="134">
        <v>0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36">
        <f t="shared" si="1"/>
        <v>0</v>
      </c>
    </row>
    <row r="32" spans="1:16" ht="18.600000000000001" customHeight="1">
      <c r="A32" s="82">
        <v>5070</v>
      </c>
      <c r="B32" s="85" t="s">
        <v>131</v>
      </c>
      <c r="C32" s="86">
        <v>500</v>
      </c>
      <c r="D32" s="113"/>
      <c r="E32" s="113"/>
      <c r="F32" s="141"/>
      <c r="G32" s="113"/>
      <c r="H32" s="113"/>
      <c r="I32" s="113"/>
      <c r="J32" s="113"/>
      <c r="K32" s="113"/>
      <c r="L32" s="113"/>
      <c r="M32" s="113"/>
      <c r="N32" s="113"/>
      <c r="O32" s="113"/>
      <c r="P32" s="105">
        <f t="shared" si="1"/>
        <v>0</v>
      </c>
    </row>
    <row r="33" spans="1:16" s="124" customFormat="1" ht="15.6">
      <c r="A33" s="132">
        <v>5080</v>
      </c>
      <c r="B33" s="133" t="s">
        <v>39</v>
      </c>
      <c r="C33" s="134">
        <v>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>
        <f t="shared" si="1"/>
        <v>0</v>
      </c>
    </row>
    <row r="34" spans="1:16" s="124" customFormat="1" ht="18" customHeight="1">
      <c r="A34" s="132">
        <v>5100</v>
      </c>
      <c r="B34" s="133" t="s">
        <v>132</v>
      </c>
      <c r="C34" s="134">
        <v>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>
        <f t="shared" si="1"/>
        <v>0</v>
      </c>
    </row>
    <row r="35" spans="1:16" s="124" customFormat="1" ht="31.2">
      <c r="A35" s="132">
        <v>5140</v>
      </c>
      <c r="B35" s="133" t="s">
        <v>178</v>
      </c>
      <c r="C35" s="134">
        <v>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>
        <f t="shared" si="1"/>
        <v>0</v>
      </c>
    </row>
    <row r="36" spans="1:16" s="124" customFormat="1" ht="15.6">
      <c r="A36" s="132">
        <v>5150</v>
      </c>
      <c r="B36" s="133" t="s">
        <v>42</v>
      </c>
      <c r="C36" s="134">
        <v>0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>
        <f t="shared" si="1"/>
        <v>0</v>
      </c>
    </row>
    <row r="37" spans="1:16" s="124" customFormat="1" ht="15.6">
      <c r="A37" s="132">
        <v>5160</v>
      </c>
      <c r="B37" s="133" t="s">
        <v>43</v>
      </c>
      <c r="C37" s="134">
        <v>0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>
        <f t="shared" si="1"/>
        <v>0</v>
      </c>
    </row>
    <row r="38" spans="1:16" s="170" customFormat="1" ht="17.399999999999999" customHeight="1">
      <c r="A38" s="132">
        <v>5170</v>
      </c>
      <c r="B38" s="133" t="s">
        <v>44</v>
      </c>
      <c r="C38" s="134">
        <v>1200</v>
      </c>
      <c r="D38" s="146">
        <v>10.89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35.5</v>
      </c>
      <c r="O38" s="146">
        <v>1136.81</v>
      </c>
      <c r="P38" s="136">
        <f t="shared" si="1"/>
        <v>1183.2</v>
      </c>
    </row>
    <row r="39" spans="1:16" s="168" customFormat="1" ht="15.6">
      <c r="A39" s="82">
        <v>5190</v>
      </c>
      <c r="B39" s="98" t="s">
        <v>47</v>
      </c>
      <c r="C39" s="86">
        <v>1000</v>
      </c>
      <c r="D39" s="141">
        <f t="shared" ref="D39:O39" si="5">SUM(D40+D41)</f>
        <v>0</v>
      </c>
      <c r="E39" s="141">
        <f t="shared" si="5"/>
        <v>0</v>
      </c>
      <c r="F39" s="141">
        <v>175</v>
      </c>
      <c r="G39" s="141">
        <v>22</v>
      </c>
      <c r="H39" s="141">
        <f t="shared" si="5"/>
        <v>0</v>
      </c>
      <c r="I39" s="141">
        <v>165</v>
      </c>
      <c r="J39" s="141">
        <f t="shared" si="5"/>
        <v>118</v>
      </c>
      <c r="K39" s="141">
        <f t="shared" si="5"/>
        <v>0</v>
      </c>
      <c r="L39" s="141">
        <f t="shared" si="5"/>
        <v>0</v>
      </c>
      <c r="M39" s="141">
        <f t="shared" si="5"/>
        <v>0</v>
      </c>
      <c r="N39" s="141">
        <f t="shared" si="5"/>
        <v>0</v>
      </c>
      <c r="O39" s="141">
        <f t="shared" si="5"/>
        <v>0</v>
      </c>
      <c r="P39" s="105">
        <f>SUM(D39:O39)</f>
        <v>480</v>
      </c>
    </row>
    <row r="40" spans="1:16" ht="15.6">
      <c r="A40" s="82"/>
      <c r="B40" s="99" t="s">
        <v>45</v>
      </c>
      <c r="C40" s="64"/>
      <c r="J40" s="94">
        <v>118</v>
      </c>
      <c r="P40" s="61">
        <f t="shared" si="1"/>
        <v>118</v>
      </c>
    </row>
    <row r="41" spans="1:16" ht="19.8" customHeight="1">
      <c r="A41" s="82"/>
      <c r="B41" s="99" t="s">
        <v>46</v>
      </c>
      <c r="C41" s="64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61">
        <f t="shared" si="1"/>
        <v>0</v>
      </c>
    </row>
    <row r="42" spans="1:16" ht="15.6">
      <c r="A42" s="82">
        <v>5200</v>
      </c>
      <c r="B42" s="85" t="s">
        <v>4</v>
      </c>
      <c r="C42" s="86">
        <v>2000</v>
      </c>
      <c r="D42" s="113"/>
      <c r="E42" s="113"/>
      <c r="F42" s="141">
        <v>183.94</v>
      </c>
      <c r="G42" s="113"/>
      <c r="H42" s="113"/>
      <c r="I42" s="141">
        <v>309.64</v>
      </c>
      <c r="J42" s="113"/>
      <c r="K42" s="113"/>
      <c r="L42" s="113"/>
      <c r="M42" s="141">
        <v>1313.97</v>
      </c>
      <c r="N42" s="113"/>
      <c r="O42" s="113"/>
      <c r="P42" s="105">
        <v>1807.55</v>
      </c>
    </row>
    <row r="43" spans="1:16" s="124" customFormat="1" ht="15" customHeight="1">
      <c r="A43" s="132">
        <v>5210</v>
      </c>
      <c r="B43" s="133" t="s">
        <v>48</v>
      </c>
      <c r="C43" s="134">
        <v>0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>
        <f t="shared" si="1"/>
        <v>0</v>
      </c>
    </row>
    <row r="44" spans="1:16" ht="15.6">
      <c r="A44" s="82">
        <v>5220</v>
      </c>
      <c r="B44" s="85" t="s">
        <v>52</v>
      </c>
      <c r="C44" s="86">
        <f>SUM(C45:C48)</f>
        <v>1730</v>
      </c>
      <c r="D44" s="141">
        <f>SUM(D45:D48)</f>
        <v>86</v>
      </c>
      <c r="E44" s="141">
        <v>86</v>
      </c>
      <c r="F44" s="141">
        <v>86</v>
      </c>
      <c r="G44" s="141">
        <f t="shared" ref="G44:O44" si="6">SUM(G45:G48)</f>
        <v>86</v>
      </c>
      <c r="H44" s="141">
        <v>86</v>
      </c>
      <c r="I44" s="141">
        <v>86</v>
      </c>
      <c r="J44" s="141">
        <f t="shared" si="6"/>
        <v>86</v>
      </c>
      <c r="K44" s="141">
        <v>86</v>
      </c>
      <c r="L44" s="141">
        <v>86</v>
      </c>
      <c r="M44" s="141">
        <f t="shared" si="6"/>
        <v>161</v>
      </c>
      <c r="N44" s="141">
        <f t="shared" si="6"/>
        <v>161</v>
      </c>
      <c r="O44" s="141">
        <f t="shared" si="6"/>
        <v>161</v>
      </c>
      <c r="P44" s="105">
        <f t="shared" si="1"/>
        <v>1257</v>
      </c>
    </row>
    <row r="45" spans="1:16" ht="17.399999999999999" customHeight="1">
      <c r="A45" s="82"/>
      <c r="B45" s="87" t="s">
        <v>49</v>
      </c>
      <c r="C45" s="93">
        <v>1080</v>
      </c>
      <c r="D45" s="113">
        <v>86</v>
      </c>
      <c r="E45" s="113">
        <v>86</v>
      </c>
      <c r="F45" s="113">
        <v>86</v>
      </c>
      <c r="G45" s="113">
        <v>86</v>
      </c>
      <c r="H45" s="113">
        <v>86</v>
      </c>
      <c r="I45" s="113">
        <v>86</v>
      </c>
      <c r="J45" s="113">
        <v>86</v>
      </c>
      <c r="K45" s="113">
        <v>86</v>
      </c>
      <c r="L45" s="113">
        <v>86</v>
      </c>
      <c r="M45" s="113">
        <v>86</v>
      </c>
      <c r="N45" s="113">
        <v>86</v>
      </c>
      <c r="O45" s="113">
        <v>86</v>
      </c>
      <c r="P45" s="61">
        <f t="shared" si="1"/>
        <v>1032</v>
      </c>
    </row>
    <row r="46" spans="1:16" ht="15.6" customHeight="1">
      <c r="A46" s="82"/>
      <c r="B46" s="87" t="s">
        <v>50</v>
      </c>
      <c r="C46" s="93">
        <v>250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75</v>
      </c>
      <c r="N46" s="113">
        <v>75</v>
      </c>
      <c r="O46" s="113">
        <v>75</v>
      </c>
      <c r="P46" s="61">
        <f t="shared" si="1"/>
        <v>225</v>
      </c>
    </row>
    <row r="47" spans="1:16" ht="14.4" customHeight="1">
      <c r="A47" s="82"/>
      <c r="B47" s="87" t="s">
        <v>51</v>
      </c>
      <c r="C47" s="93">
        <v>400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61">
        <f t="shared" si="1"/>
        <v>0</v>
      </c>
    </row>
    <row r="48" spans="1:16" s="124" customFormat="1" ht="15.6">
      <c r="A48" s="132"/>
      <c r="B48" s="137" t="s">
        <v>11</v>
      </c>
      <c r="C48" s="138">
        <v>0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9">
        <f t="shared" si="1"/>
        <v>0</v>
      </c>
    </row>
    <row r="49" spans="1:16" ht="16.2" customHeight="1">
      <c r="A49" s="82">
        <v>5260</v>
      </c>
      <c r="B49" s="89" t="s">
        <v>133</v>
      </c>
      <c r="C49" s="86">
        <v>2500</v>
      </c>
      <c r="D49" s="141">
        <v>43.6</v>
      </c>
      <c r="E49" s="141">
        <f t="shared" ref="D49:O49" si="7">SUM(E50:E52)</f>
        <v>0</v>
      </c>
      <c r="F49" s="141">
        <f t="shared" si="7"/>
        <v>0</v>
      </c>
      <c r="G49" s="141">
        <v>972</v>
      </c>
      <c r="H49" s="141">
        <f t="shared" si="7"/>
        <v>120.12</v>
      </c>
      <c r="I49" s="141">
        <f t="shared" si="7"/>
        <v>0</v>
      </c>
      <c r="J49" s="141">
        <f t="shared" si="7"/>
        <v>0</v>
      </c>
      <c r="K49" s="141">
        <f t="shared" si="7"/>
        <v>273.33999999999997</v>
      </c>
      <c r="L49" s="141">
        <f t="shared" si="7"/>
        <v>0</v>
      </c>
      <c r="M49" s="141">
        <f t="shared" si="7"/>
        <v>0</v>
      </c>
      <c r="N49" s="141">
        <f t="shared" si="7"/>
        <v>0</v>
      </c>
      <c r="O49" s="141">
        <f t="shared" si="7"/>
        <v>0</v>
      </c>
      <c r="P49" s="105">
        <f t="shared" si="1"/>
        <v>1409.06</v>
      </c>
    </row>
    <row r="50" spans="1:16" ht="19.2" customHeight="1">
      <c r="A50" s="82"/>
      <c r="B50" s="87" t="s">
        <v>54</v>
      </c>
      <c r="C50" s="61"/>
      <c r="D50" s="113"/>
      <c r="E50" s="113"/>
      <c r="F50" s="113"/>
      <c r="G50" s="113">
        <v>972</v>
      </c>
      <c r="H50" s="113">
        <v>81.44</v>
      </c>
      <c r="I50" s="113"/>
      <c r="J50" s="113"/>
      <c r="K50" s="113"/>
      <c r="L50" s="113"/>
      <c r="M50" s="113"/>
      <c r="N50" s="113"/>
      <c r="O50" s="113"/>
      <c r="P50" s="61">
        <f t="shared" si="1"/>
        <v>1053.44</v>
      </c>
    </row>
    <row r="51" spans="1:16" ht="15" customHeight="1">
      <c r="B51" s="87" t="s">
        <v>226</v>
      </c>
      <c r="C51" s="61"/>
      <c r="D51" s="113"/>
      <c r="E51" s="113"/>
      <c r="F51" s="113"/>
      <c r="G51" s="113"/>
      <c r="H51" s="113">
        <v>38.68</v>
      </c>
      <c r="I51" s="113"/>
      <c r="J51" s="113"/>
      <c r="K51" s="113">
        <v>163.38999999999999</v>
      </c>
      <c r="L51" s="113"/>
      <c r="M51" s="113"/>
      <c r="N51" s="113"/>
      <c r="O51" s="113"/>
      <c r="P51" s="61">
        <f t="shared" si="1"/>
        <v>202.07</v>
      </c>
    </row>
    <row r="52" spans="1:16" ht="13.8" customHeight="1">
      <c r="A52" s="82"/>
      <c r="B52" s="87" t="s">
        <v>227</v>
      </c>
      <c r="C52" s="61"/>
      <c r="D52" s="113"/>
      <c r="E52" s="113"/>
      <c r="F52" s="113"/>
      <c r="G52" s="113"/>
      <c r="H52" s="113"/>
      <c r="I52" s="113"/>
      <c r="J52" s="113"/>
      <c r="K52" s="113">
        <v>109.95</v>
      </c>
      <c r="L52" s="113"/>
      <c r="M52" s="113"/>
      <c r="N52" s="113"/>
      <c r="O52" s="113"/>
      <c r="P52" s="61">
        <f t="shared" si="1"/>
        <v>109.95</v>
      </c>
    </row>
    <row r="53" spans="1:16" ht="15.6">
      <c r="A53" s="82">
        <v>5310</v>
      </c>
      <c r="B53" s="89" t="s">
        <v>57</v>
      </c>
      <c r="C53" s="86">
        <v>1900</v>
      </c>
      <c r="D53" s="113"/>
      <c r="E53" s="113"/>
      <c r="F53" s="141">
        <v>371.46</v>
      </c>
      <c r="G53" s="141">
        <v>755.75</v>
      </c>
      <c r="H53" s="141">
        <v>498.57</v>
      </c>
      <c r="I53" s="113"/>
      <c r="J53" s="113"/>
      <c r="K53" s="113"/>
      <c r="L53" s="113"/>
      <c r="M53" s="113"/>
      <c r="N53" s="113"/>
      <c r="O53" s="113"/>
      <c r="P53" s="105">
        <f t="shared" si="1"/>
        <v>1625.78</v>
      </c>
    </row>
    <row r="54" spans="1:16" s="124" customFormat="1" ht="16.2" customHeight="1">
      <c r="A54" s="132">
        <v>6000</v>
      </c>
      <c r="B54" s="143" t="s">
        <v>58</v>
      </c>
      <c r="C54" s="134">
        <v>0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6">
        <f t="shared" si="1"/>
        <v>0</v>
      </c>
    </row>
    <row r="55" spans="1:16" s="124" customFormat="1" ht="17.399999999999999" customHeight="1">
      <c r="A55" s="132">
        <v>6010</v>
      </c>
      <c r="B55" s="143" t="s">
        <v>59</v>
      </c>
      <c r="C55" s="134">
        <v>0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6">
        <f t="shared" si="1"/>
        <v>0</v>
      </c>
    </row>
    <row r="56" spans="1:16" ht="15.6">
      <c r="A56" s="82">
        <v>6020</v>
      </c>
      <c r="B56" s="89" t="s">
        <v>60</v>
      </c>
      <c r="C56" s="86">
        <v>200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05">
        <f t="shared" si="1"/>
        <v>0</v>
      </c>
    </row>
    <row r="57" spans="1:16" ht="6" customHeight="1">
      <c r="A57" s="82"/>
      <c r="B57" s="100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61"/>
    </row>
    <row r="58" spans="1:16" ht="18">
      <c r="A58" s="82"/>
      <c r="B58" s="95" t="s">
        <v>5</v>
      </c>
      <c r="C58" s="86">
        <f t="shared" ref="C58:K58" si="8">SUM(C28+C29+C30+C31+C32+C33+C34+C35+C36+C37+C38+C39+C42+C43+C44+C49+C53+C54+C55+C56)</f>
        <v>37830</v>
      </c>
      <c r="D58" s="141">
        <f t="shared" si="8"/>
        <v>1866.49</v>
      </c>
      <c r="E58" s="141">
        <f t="shared" si="8"/>
        <v>88.89</v>
      </c>
      <c r="F58" s="141">
        <v>18585.650000000001</v>
      </c>
      <c r="G58" s="141">
        <f t="shared" si="8"/>
        <v>5413.1900000000005</v>
      </c>
      <c r="H58" s="141">
        <f t="shared" si="8"/>
        <v>722.86</v>
      </c>
      <c r="I58" s="141">
        <v>1580.76</v>
      </c>
      <c r="J58" s="141">
        <f t="shared" si="8"/>
        <v>207.57999999999998</v>
      </c>
      <c r="K58" s="141">
        <f t="shared" si="8"/>
        <v>369.52</v>
      </c>
      <c r="L58" s="141">
        <v>1561.73</v>
      </c>
      <c r="M58" s="141">
        <v>1594.87</v>
      </c>
      <c r="N58" s="141">
        <v>266.69</v>
      </c>
      <c r="O58" s="141">
        <v>1440.18</v>
      </c>
      <c r="P58" s="105">
        <v>33698.410000000003</v>
      </c>
    </row>
    <row r="59" spans="1:16" ht="5.4" customHeight="1">
      <c r="A59" s="82"/>
      <c r="B59" s="96"/>
      <c r="C59" s="88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61"/>
    </row>
    <row r="60" spans="1:16" ht="18">
      <c r="A60" s="82"/>
      <c r="B60" s="95" t="s">
        <v>6</v>
      </c>
      <c r="C60" s="92">
        <f t="shared" ref="C60:K60" si="9">SUM(C25-C58)</f>
        <v>5375</v>
      </c>
      <c r="D60" s="141">
        <f t="shared" si="9"/>
        <v>4623.5300000000007</v>
      </c>
      <c r="E60" s="141">
        <f t="shared" si="9"/>
        <v>136.63999999999999</v>
      </c>
      <c r="F60" s="141">
        <v>13667.5</v>
      </c>
      <c r="G60" s="141">
        <f t="shared" si="9"/>
        <v>3481.09</v>
      </c>
      <c r="H60" s="141">
        <v>1225.97</v>
      </c>
      <c r="I60" s="141">
        <v>-993.93</v>
      </c>
      <c r="J60" s="141">
        <f t="shared" si="9"/>
        <v>409.21999999999997</v>
      </c>
      <c r="K60" s="141">
        <f t="shared" si="9"/>
        <v>-176.68999999999997</v>
      </c>
      <c r="L60" s="141">
        <v>-1208.93</v>
      </c>
      <c r="M60" s="141">
        <v>-1352.04</v>
      </c>
      <c r="N60" s="141">
        <v>770.08</v>
      </c>
      <c r="O60" s="141">
        <v>-131.35</v>
      </c>
      <c r="P60" s="105">
        <v>20451.12</v>
      </c>
    </row>
    <row r="61" spans="1:16" ht="4.8" customHeight="1">
      <c r="A61" s="82"/>
      <c r="B61" s="96"/>
      <c r="C61" s="88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61"/>
    </row>
    <row r="62" spans="1:16" ht="17.399999999999999" customHeight="1">
      <c r="A62" s="82"/>
      <c r="B62" s="85" t="s">
        <v>134</v>
      </c>
      <c r="C62" s="92">
        <v>18938.759999999998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61">
        <f t="shared" si="1"/>
        <v>0</v>
      </c>
    </row>
    <row r="63" spans="1:16">
      <c r="P63" s="1"/>
    </row>
  </sheetData>
  <printOptions gridLines="1"/>
  <pageMargins left="0.2" right="0.2" top="0.25" bottom="0.25" header="0.51180555555555596" footer="0.51180555555555596"/>
  <pageSetup scale="80" fitToHeight="0" orientation="landscape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2"/>
  <sheetViews>
    <sheetView workbookViewId="0">
      <selection activeCell="H32" sqref="H32:J32"/>
    </sheetView>
  </sheetViews>
  <sheetFormatPr defaultRowHeight="14.4"/>
  <cols>
    <col min="1" max="1" width="5.44140625" bestFit="1" customWidth="1"/>
    <col min="2" max="2" width="38.33203125" bestFit="1" customWidth="1"/>
    <col min="3" max="3" width="15.88671875" bestFit="1" customWidth="1"/>
    <col min="4" max="4" width="14.33203125" bestFit="1" customWidth="1"/>
    <col min="5" max="5" width="10.6640625" style="61" customWidth="1"/>
    <col min="6" max="6" width="12" customWidth="1"/>
    <col min="7" max="7" width="9" style="61" bestFit="1" customWidth="1"/>
    <col min="8" max="8" width="10" style="61" bestFit="1" customWidth="1"/>
    <col min="9" max="9" width="9" style="61" bestFit="1" customWidth="1"/>
    <col min="10" max="10" width="11.88671875" style="61" customWidth="1"/>
  </cols>
  <sheetData>
    <row r="1" spans="1:10" ht="18">
      <c r="A1" s="6"/>
      <c r="B1" s="11" t="s">
        <v>0</v>
      </c>
      <c r="C1" s="12" t="s">
        <v>1</v>
      </c>
      <c r="D1" s="12" t="s">
        <v>10</v>
      </c>
      <c r="E1" s="61" t="s">
        <v>63</v>
      </c>
      <c r="F1" s="62" t="s">
        <v>64</v>
      </c>
      <c r="G1" s="61" t="s">
        <v>65</v>
      </c>
      <c r="H1" s="63" t="s">
        <v>64</v>
      </c>
      <c r="I1" s="61" t="s">
        <v>66</v>
      </c>
      <c r="J1" s="63" t="s">
        <v>64</v>
      </c>
    </row>
    <row r="2" spans="1:10" ht="15.6">
      <c r="A2" s="6">
        <v>4000</v>
      </c>
      <c r="B2" s="26"/>
      <c r="C2" s="18">
        <v>10000</v>
      </c>
      <c r="D2" s="14">
        <v>5246</v>
      </c>
      <c r="F2" s="105">
        <f>SUM(F3:F4)</f>
        <v>0</v>
      </c>
      <c r="G2" s="105"/>
      <c r="H2" s="105">
        <f>SUM(H3:H4)</f>
        <v>0</v>
      </c>
      <c r="I2" s="105"/>
      <c r="J2" s="105">
        <f>SUM(J3:J4)</f>
        <v>0</v>
      </c>
    </row>
    <row r="3" spans="1:10" ht="15.6">
      <c r="A3" s="6"/>
      <c r="B3" s="15" t="s">
        <v>13</v>
      </c>
      <c r="C3" s="18"/>
      <c r="D3" s="16"/>
      <c r="F3" s="61"/>
    </row>
    <row r="4" spans="1:10" ht="15.6">
      <c r="A4" s="6"/>
      <c r="B4" s="15" t="s">
        <v>14</v>
      </c>
      <c r="C4" s="18"/>
      <c r="D4" s="16"/>
      <c r="F4" s="61"/>
    </row>
    <row r="5" spans="1:10" ht="15.6">
      <c r="A5" s="6"/>
      <c r="B5" s="21" t="s">
        <v>16</v>
      </c>
      <c r="C5" s="18"/>
      <c r="D5" s="14"/>
      <c r="F5" s="105"/>
      <c r="H5" s="105"/>
      <c r="J5" s="105"/>
    </row>
    <row r="6" spans="1:10" ht="15.6">
      <c r="A6" s="6">
        <v>4096</v>
      </c>
      <c r="B6" s="21" t="s">
        <v>18</v>
      </c>
      <c r="C6" s="18"/>
      <c r="D6" s="14"/>
      <c r="F6" s="105"/>
      <c r="H6" s="105"/>
      <c r="J6" s="105"/>
    </row>
    <row r="7" spans="1:10" ht="15.6">
      <c r="A7" s="6"/>
      <c r="B7" s="15" t="s">
        <v>17</v>
      </c>
      <c r="C7" s="19"/>
      <c r="D7" s="20"/>
      <c r="F7" s="61"/>
    </row>
    <row r="8" spans="1:10" ht="15.6">
      <c r="A8" s="6"/>
      <c r="B8" s="15" t="s">
        <v>19</v>
      </c>
      <c r="C8" s="19"/>
      <c r="D8" s="20"/>
      <c r="F8" s="61"/>
    </row>
    <row r="9" spans="1:10" ht="15.6">
      <c r="A9" s="6"/>
      <c r="B9" s="15" t="s">
        <v>20</v>
      </c>
      <c r="C9" s="19"/>
      <c r="D9" s="20"/>
      <c r="F9" s="61"/>
    </row>
    <row r="10" spans="1:10" ht="15.6">
      <c r="A10" s="6">
        <v>4098</v>
      </c>
      <c r="B10" s="15" t="s">
        <v>21</v>
      </c>
      <c r="C10" s="19"/>
      <c r="D10" s="20"/>
      <c r="F10" s="61"/>
    </row>
    <row r="11" spans="1:10" ht="15.6">
      <c r="A11" s="6">
        <v>4097</v>
      </c>
      <c r="B11" s="21" t="s">
        <v>22</v>
      </c>
      <c r="C11" s="22"/>
      <c r="D11" s="14"/>
      <c r="F11" s="14"/>
      <c r="H11" s="14"/>
      <c r="J11" s="14"/>
    </row>
    <row r="12" spans="1:10" ht="15.6">
      <c r="A12" s="6"/>
      <c r="B12" s="15" t="s">
        <v>23</v>
      </c>
      <c r="C12" s="23"/>
      <c r="D12" s="16"/>
      <c r="F12" s="61"/>
    </row>
    <row r="13" spans="1:10" ht="23.4" customHeight="1">
      <c r="A13" s="6"/>
      <c r="B13" s="25" t="s">
        <v>24</v>
      </c>
      <c r="C13" s="23"/>
      <c r="D13" s="16"/>
      <c r="F13" s="61"/>
    </row>
    <row r="14" spans="1:10" ht="15.6">
      <c r="A14" s="6"/>
      <c r="B14" s="25" t="s">
        <v>62</v>
      </c>
      <c r="C14" s="23"/>
      <c r="D14" s="16"/>
      <c r="F14" s="61"/>
    </row>
    <row r="15" spans="1:10" ht="15.6">
      <c r="A15" s="6"/>
      <c r="B15" s="15" t="s">
        <v>25</v>
      </c>
      <c r="C15" s="23"/>
      <c r="D15" s="16"/>
      <c r="F15" s="61"/>
    </row>
    <row r="16" spans="1:10" ht="15.6">
      <c r="A16" s="6"/>
      <c r="B16" s="15" t="s">
        <v>26</v>
      </c>
      <c r="C16" s="23"/>
      <c r="D16" s="16"/>
      <c r="F16" s="61"/>
    </row>
    <row r="17" spans="1:10" ht="15.6">
      <c r="A17" s="6"/>
      <c r="B17" s="15" t="s">
        <v>27</v>
      </c>
      <c r="C17" s="23"/>
      <c r="D17" s="16"/>
      <c r="F17" s="61"/>
    </row>
    <row r="18" spans="1:10" ht="15.6">
      <c r="A18" s="6"/>
      <c r="B18" s="15" t="s">
        <v>28</v>
      </c>
      <c r="C18" s="23"/>
      <c r="D18" s="16"/>
      <c r="F18" s="61"/>
    </row>
    <row r="19" spans="1:10" ht="15.6">
      <c r="A19" s="6"/>
      <c r="B19" s="15" t="s">
        <v>29</v>
      </c>
      <c r="C19" s="23"/>
      <c r="D19" s="16"/>
      <c r="F19" s="61"/>
    </row>
    <row r="20" spans="1:10" ht="15.6">
      <c r="A20" s="6">
        <v>4100</v>
      </c>
      <c r="B20" s="26" t="s">
        <v>30</v>
      </c>
      <c r="C20" s="22"/>
      <c r="D20" s="14"/>
      <c r="E20" s="61">
        <v>10</v>
      </c>
      <c r="F20" s="105"/>
      <c r="G20" s="105"/>
      <c r="H20" s="105"/>
      <c r="I20" s="105"/>
      <c r="J20" s="105"/>
    </row>
    <row r="21" spans="1:10" ht="15.6">
      <c r="A21" s="6">
        <v>4400</v>
      </c>
      <c r="B21" s="26" t="s">
        <v>31</v>
      </c>
      <c r="C21" s="27"/>
      <c r="D21" s="14"/>
      <c r="F21" s="105"/>
      <c r="G21" s="105"/>
      <c r="H21" s="105"/>
      <c r="I21" s="105"/>
      <c r="J21" s="105"/>
    </row>
    <row r="22" spans="1:10" ht="15.6">
      <c r="A22" s="6"/>
      <c r="B22" s="26" t="s">
        <v>32</v>
      </c>
      <c r="C22" s="28"/>
      <c r="D22" s="14"/>
      <c r="F22" s="14"/>
    </row>
    <row r="23" spans="1:10" ht="15.6">
      <c r="A23" s="6"/>
      <c r="B23" s="26"/>
      <c r="C23" s="27"/>
      <c r="D23" s="14"/>
      <c r="F23" s="61"/>
    </row>
    <row r="24" spans="1:10" ht="18">
      <c r="A24" s="6"/>
      <c r="B24" s="51" t="s">
        <v>2</v>
      </c>
      <c r="C24" s="52"/>
      <c r="D24" s="52"/>
      <c r="F24" s="61"/>
    </row>
    <row r="25" spans="1:10" ht="15.6">
      <c r="A25" s="6"/>
      <c r="B25" s="13"/>
      <c r="C25" s="13"/>
      <c r="D25" s="38"/>
      <c r="F25" s="61">
        <f t="shared" ref="F25:H62" si="0">SUM(D25+E25)</f>
        <v>0</v>
      </c>
      <c r="H25" s="61">
        <f t="shared" si="0"/>
        <v>0</v>
      </c>
      <c r="J25" s="61">
        <f t="shared" ref="J25:J62" si="1">SUM(H25+I25)</f>
        <v>0</v>
      </c>
    </row>
    <row r="26" spans="1:10" ht="18">
      <c r="A26" s="6"/>
      <c r="B26" s="29" t="s">
        <v>3</v>
      </c>
      <c r="C26" s="12" t="s">
        <v>1</v>
      </c>
      <c r="D26" s="12" t="s">
        <v>10</v>
      </c>
      <c r="F26" s="61"/>
    </row>
    <row r="27" spans="1:10" ht="15.6">
      <c r="A27" s="6">
        <v>5000</v>
      </c>
      <c r="B27" s="41" t="s">
        <v>33</v>
      </c>
      <c r="C27" s="14">
        <v>500</v>
      </c>
      <c r="D27" s="14">
        <v>588.29999999999995</v>
      </c>
      <c r="E27" s="61">
        <v>90</v>
      </c>
      <c r="F27" s="61">
        <f t="shared" si="0"/>
        <v>678.3</v>
      </c>
      <c r="G27" s="61">
        <v>23.4</v>
      </c>
      <c r="H27" s="61">
        <f t="shared" si="0"/>
        <v>701.69999999999993</v>
      </c>
      <c r="I27" s="61">
        <v>350.33</v>
      </c>
      <c r="J27" s="61">
        <f t="shared" si="1"/>
        <v>1052.03</v>
      </c>
    </row>
    <row r="28" spans="1:10" ht="15.6">
      <c r="A28" s="6">
        <v>5001</v>
      </c>
      <c r="B28" s="41" t="s">
        <v>34</v>
      </c>
      <c r="C28" s="42">
        <v>0</v>
      </c>
      <c r="D28" s="14">
        <v>6000</v>
      </c>
      <c r="F28" s="61">
        <f t="shared" si="0"/>
        <v>6000</v>
      </c>
      <c r="H28" s="61">
        <f t="shared" si="0"/>
        <v>6000</v>
      </c>
      <c r="J28" s="61">
        <f t="shared" si="1"/>
        <v>6000</v>
      </c>
    </row>
    <row r="29" spans="1:10" ht="15.6">
      <c r="A29" s="6">
        <v>5020</v>
      </c>
      <c r="B29" s="26" t="s">
        <v>35</v>
      </c>
      <c r="C29" s="42">
        <v>500</v>
      </c>
      <c r="D29" s="14">
        <v>727.48</v>
      </c>
      <c r="F29" s="61">
        <f t="shared" si="0"/>
        <v>727.48</v>
      </c>
      <c r="H29" s="61">
        <f t="shared" si="0"/>
        <v>727.48</v>
      </c>
      <c r="J29" s="61">
        <f t="shared" si="1"/>
        <v>727.48</v>
      </c>
    </row>
    <row r="30" spans="1:10" ht="15.6">
      <c r="A30" s="6">
        <v>5030</v>
      </c>
      <c r="B30" s="26" t="s">
        <v>36</v>
      </c>
      <c r="C30" s="14">
        <v>8000</v>
      </c>
      <c r="D30" s="14">
        <v>2000</v>
      </c>
      <c r="E30" s="61">
        <v>200</v>
      </c>
      <c r="F30" s="61">
        <f t="shared" si="0"/>
        <v>2200</v>
      </c>
      <c r="H30" s="61">
        <f t="shared" si="0"/>
        <v>2200</v>
      </c>
      <c r="J30" s="61">
        <f t="shared" si="1"/>
        <v>2200</v>
      </c>
    </row>
    <row r="31" spans="1:10" ht="15.6">
      <c r="A31" s="6">
        <v>5040</v>
      </c>
      <c r="B31" s="26" t="s">
        <v>37</v>
      </c>
      <c r="C31" s="14">
        <v>500</v>
      </c>
      <c r="D31" s="14">
        <v>0</v>
      </c>
      <c r="F31" s="61"/>
      <c r="H31" s="61">
        <f t="shared" si="0"/>
        <v>0</v>
      </c>
      <c r="J31" s="61">
        <f t="shared" si="1"/>
        <v>0</v>
      </c>
    </row>
    <row r="32" spans="1:10" ht="15.6">
      <c r="A32" s="6">
        <v>5070</v>
      </c>
      <c r="B32" s="26" t="s">
        <v>38</v>
      </c>
      <c r="C32" s="14">
        <v>800</v>
      </c>
      <c r="D32" s="14">
        <v>0</v>
      </c>
      <c r="F32" s="61"/>
    </row>
    <row r="33" spans="1:10" ht="15.6">
      <c r="A33" s="6">
        <v>5080</v>
      </c>
      <c r="B33" s="26" t="s">
        <v>39</v>
      </c>
      <c r="C33" s="14">
        <v>100</v>
      </c>
      <c r="D33" s="14">
        <v>0</v>
      </c>
      <c r="F33" s="61"/>
      <c r="H33" s="61">
        <f t="shared" si="0"/>
        <v>0</v>
      </c>
      <c r="J33" s="61">
        <f t="shared" si="1"/>
        <v>0</v>
      </c>
    </row>
    <row r="34" spans="1:10" ht="15.6">
      <c r="A34" s="6">
        <v>5100</v>
      </c>
      <c r="B34" s="26" t="s">
        <v>40</v>
      </c>
      <c r="C34" s="14">
        <v>1000</v>
      </c>
      <c r="D34" s="14">
        <v>0</v>
      </c>
      <c r="F34" s="61">
        <f t="shared" si="0"/>
        <v>0</v>
      </c>
      <c r="H34" s="61">
        <f t="shared" si="0"/>
        <v>0</v>
      </c>
      <c r="J34" s="61">
        <f t="shared" si="1"/>
        <v>0</v>
      </c>
    </row>
    <row r="35" spans="1:10" ht="15.6">
      <c r="A35" s="6">
        <v>5140</v>
      </c>
      <c r="B35" s="26" t="s">
        <v>41</v>
      </c>
      <c r="C35" s="14">
        <v>500</v>
      </c>
      <c r="D35" s="14">
        <v>0</v>
      </c>
      <c r="F35" s="61">
        <f t="shared" si="0"/>
        <v>0</v>
      </c>
      <c r="H35" s="61">
        <f t="shared" si="0"/>
        <v>0</v>
      </c>
      <c r="J35" s="61">
        <f t="shared" si="1"/>
        <v>0</v>
      </c>
    </row>
    <row r="36" spans="1:10" ht="15.6">
      <c r="A36" s="6">
        <v>5150</v>
      </c>
      <c r="B36" s="26" t="s">
        <v>42</v>
      </c>
      <c r="C36" s="14">
        <v>500</v>
      </c>
      <c r="D36" s="14">
        <v>16.350000000000001</v>
      </c>
      <c r="F36" s="61">
        <f t="shared" si="0"/>
        <v>16.350000000000001</v>
      </c>
      <c r="H36" s="61">
        <f t="shared" si="0"/>
        <v>16.350000000000001</v>
      </c>
      <c r="J36" s="61">
        <f t="shared" si="1"/>
        <v>16.350000000000001</v>
      </c>
    </row>
    <row r="37" spans="1:10" ht="15.6">
      <c r="A37" s="6">
        <v>5160</v>
      </c>
      <c r="B37" s="26" t="s">
        <v>43</v>
      </c>
      <c r="C37" s="14">
        <v>0</v>
      </c>
      <c r="D37" s="14">
        <v>0</v>
      </c>
      <c r="F37" s="61">
        <f t="shared" si="0"/>
        <v>0</v>
      </c>
      <c r="H37" s="61">
        <f t="shared" si="0"/>
        <v>0</v>
      </c>
      <c r="J37" s="61">
        <f t="shared" si="1"/>
        <v>0</v>
      </c>
    </row>
    <row r="38" spans="1:10" ht="15.6">
      <c r="A38" s="6">
        <v>5170</v>
      </c>
      <c r="B38" s="26" t="s">
        <v>44</v>
      </c>
      <c r="C38" s="14">
        <v>300</v>
      </c>
      <c r="D38" s="14">
        <v>147.66999999999999</v>
      </c>
      <c r="F38" s="61">
        <f t="shared" si="0"/>
        <v>147.66999999999999</v>
      </c>
      <c r="G38" s="61">
        <v>29.99</v>
      </c>
      <c r="H38" s="61">
        <f t="shared" si="0"/>
        <v>177.66</v>
      </c>
      <c r="I38" s="61">
        <v>115</v>
      </c>
      <c r="J38" s="61">
        <f t="shared" si="1"/>
        <v>292.65999999999997</v>
      </c>
    </row>
    <row r="39" spans="1:10" ht="15.6">
      <c r="A39" s="6">
        <v>5190</v>
      </c>
      <c r="B39" s="43" t="s">
        <v>47</v>
      </c>
      <c r="C39" s="14">
        <v>500</v>
      </c>
      <c r="D39" s="14">
        <v>356</v>
      </c>
      <c r="F39" s="61">
        <f t="shared" si="0"/>
        <v>356</v>
      </c>
      <c r="G39" s="61">
        <v>69.27</v>
      </c>
      <c r="H39" s="61">
        <f t="shared" si="0"/>
        <v>425.27</v>
      </c>
      <c r="J39" s="61">
        <f t="shared" si="1"/>
        <v>425.27</v>
      </c>
    </row>
    <row r="40" spans="1:10" ht="15.6">
      <c r="A40" s="6"/>
      <c r="B40" s="44" t="s">
        <v>45</v>
      </c>
      <c r="C40" s="45"/>
      <c r="D40" s="20">
        <v>71.25</v>
      </c>
      <c r="F40" s="61">
        <f t="shared" si="0"/>
        <v>71.25</v>
      </c>
      <c r="H40" s="61">
        <f t="shared" si="0"/>
        <v>71.25</v>
      </c>
      <c r="J40" s="61">
        <f t="shared" si="1"/>
        <v>71.25</v>
      </c>
    </row>
    <row r="41" spans="1:10" ht="15.6">
      <c r="A41" s="6"/>
      <c r="B41" s="44" t="s">
        <v>46</v>
      </c>
      <c r="C41" s="45"/>
      <c r="D41" s="20">
        <v>284.75</v>
      </c>
      <c r="F41" s="61">
        <f t="shared" si="0"/>
        <v>284.75</v>
      </c>
      <c r="H41" s="61">
        <f t="shared" si="0"/>
        <v>284.75</v>
      </c>
      <c r="J41" s="61">
        <f t="shared" si="1"/>
        <v>284.75</v>
      </c>
    </row>
    <row r="42" spans="1:10" ht="15.6">
      <c r="A42" s="6">
        <v>5200</v>
      </c>
      <c r="B42" s="26" t="s">
        <v>4</v>
      </c>
      <c r="C42" s="14">
        <v>1000</v>
      </c>
      <c r="D42" s="14">
        <v>0</v>
      </c>
      <c r="F42" s="61">
        <f t="shared" si="0"/>
        <v>0</v>
      </c>
      <c r="H42" s="61">
        <f t="shared" si="0"/>
        <v>0</v>
      </c>
      <c r="J42" s="61">
        <f t="shared" si="1"/>
        <v>0</v>
      </c>
    </row>
    <row r="43" spans="1:10" ht="15.6">
      <c r="A43" s="6">
        <v>5210</v>
      </c>
      <c r="B43" s="26" t="s">
        <v>48</v>
      </c>
      <c r="C43" s="14">
        <v>750</v>
      </c>
      <c r="D43" s="14">
        <v>1125</v>
      </c>
      <c r="F43" s="61">
        <f t="shared" si="0"/>
        <v>1125</v>
      </c>
      <c r="H43" s="61">
        <f t="shared" si="0"/>
        <v>1125</v>
      </c>
      <c r="J43" s="61">
        <f t="shared" si="1"/>
        <v>1125</v>
      </c>
    </row>
    <row r="44" spans="1:10" ht="15.6">
      <c r="A44" s="6">
        <v>5220</v>
      </c>
      <c r="B44" s="26" t="s">
        <v>52</v>
      </c>
      <c r="C44" s="14">
        <v>3200</v>
      </c>
      <c r="D44" s="14">
        <v>1010</v>
      </c>
      <c r="F44" s="61">
        <f t="shared" si="0"/>
        <v>1010</v>
      </c>
      <c r="H44" s="61">
        <f t="shared" si="0"/>
        <v>1010</v>
      </c>
      <c r="J44" s="61">
        <f t="shared" si="1"/>
        <v>1010</v>
      </c>
    </row>
    <row r="45" spans="1:10" ht="15.6">
      <c r="A45" s="6"/>
      <c r="B45" s="15" t="s">
        <v>49</v>
      </c>
      <c r="C45" s="38"/>
      <c r="D45" s="47">
        <v>860</v>
      </c>
      <c r="F45" s="61">
        <f t="shared" si="0"/>
        <v>860</v>
      </c>
      <c r="G45" s="61">
        <v>86</v>
      </c>
      <c r="H45" s="61">
        <f t="shared" si="0"/>
        <v>946</v>
      </c>
      <c r="I45" s="61">
        <v>86</v>
      </c>
      <c r="J45" s="61">
        <f t="shared" si="1"/>
        <v>1032</v>
      </c>
    </row>
    <row r="46" spans="1:10" ht="15.6">
      <c r="A46" s="6"/>
      <c r="B46" s="15" t="s">
        <v>50</v>
      </c>
      <c r="C46" s="38"/>
      <c r="D46" s="48">
        <v>150</v>
      </c>
      <c r="F46" s="61">
        <f t="shared" si="0"/>
        <v>150</v>
      </c>
      <c r="H46" s="61">
        <f t="shared" si="0"/>
        <v>150</v>
      </c>
      <c r="J46" s="61">
        <f t="shared" si="1"/>
        <v>150</v>
      </c>
    </row>
    <row r="47" spans="1:10" ht="15.6">
      <c r="A47" s="6"/>
      <c r="B47" s="15" t="s">
        <v>51</v>
      </c>
      <c r="C47" s="13"/>
      <c r="D47" s="38"/>
      <c r="F47" s="61">
        <f t="shared" si="0"/>
        <v>0</v>
      </c>
      <c r="H47" s="61">
        <f t="shared" si="0"/>
        <v>0</v>
      </c>
      <c r="J47" s="61">
        <f t="shared" si="1"/>
        <v>0</v>
      </c>
    </row>
    <row r="48" spans="1:10" ht="15.6">
      <c r="A48" s="6"/>
      <c r="B48" s="15" t="s">
        <v>11</v>
      </c>
      <c r="C48" s="13"/>
      <c r="D48" s="38"/>
      <c r="F48" s="61">
        <f t="shared" si="0"/>
        <v>0</v>
      </c>
      <c r="H48" s="61">
        <f t="shared" si="0"/>
        <v>0</v>
      </c>
      <c r="J48" s="61">
        <f t="shared" si="1"/>
        <v>0</v>
      </c>
    </row>
    <row r="49" spans="1:10" ht="15.6">
      <c r="A49" s="6">
        <v>5260</v>
      </c>
      <c r="B49" s="21" t="s">
        <v>53</v>
      </c>
      <c r="C49" s="14">
        <v>600</v>
      </c>
      <c r="D49" s="14">
        <f>SUM(D50:D52)</f>
        <v>2150.6400000000003</v>
      </c>
      <c r="F49" s="61">
        <f t="shared" si="0"/>
        <v>2150.6400000000003</v>
      </c>
      <c r="H49" s="61">
        <f t="shared" si="0"/>
        <v>2150.6400000000003</v>
      </c>
      <c r="J49" s="61">
        <f t="shared" si="1"/>
        <v>2150.6400000000003</v>
      </c>
    </row>
    <row r="50" spans="1:10" ht="15.6">
      <c r="A50" s="6"/>
      <c r="B50" s="15" t="s">
        <v>54</v>
      </c>
      <c r="C50" s="24"/>
      <c r="D50" s="16">
        <v>540</v>
      </c>
      <c r="F50" s="61">
        <f t="shared" si="0"/>
        <v>540</v>
      </c>
      <c r="H50" s="61">
        <f t="shared" si="0"/>
        <v>540</v>
      </c>
      <c r="J50" s="61">
        <f t="shared" si="1"/>
        <v>540</v>
      </c>
    </row>
    <row r="51" spans="1:10" ht="15.6">
      <c r="A51" s="6"/>
      <c r="B51" s="15" t="s">
        <v>55</v>
      </c>
      <c r="C51" s="24"/>
      <c r="D51" s="16">
        <v>155</v>
      </c>
      <c r="F51" s="61">
        <f t="shared" si="0"/>
        <v>155</v>
      </c>
      <c r="H51" s="61">
        <f t="shared" si="0"/>
        <v>155</v>
      </c>
      <c r="J51" s="61">
        <f t="shared" si="1"/>
        <v>155</v>
      </c>
    </row>
    <row r="52" spans="1:10" ht="15.6">
      <c r="A52" s="6"/>
      <c r="B52" s="15" t="s">
        <v>56</v>
      </c>
      <c r="C52" s="24"/>
      <c r="D52" s="16">
        <v>1455.64</v>
      </c>
      <c r="F52" s="61">
        <f t="shared" si="0"/>
        <v>1455.64</v>
      </c>
      <c r="H52" s="61">
        <f t="shared" si="0"/>
        <v>1455.64</v>
      </c>
      <c r="J52" s="61">
        <f t="shared" si="1"/>
        <v>1455.64</v>
      </c>
    </row>
    <row r="53" spans="1:10" ht="15.6">
      <c r="A53" s="6">
        <v>5310</v>
      </c>
      <c r="B53" s="21" t="s">
        <v>57</v>
      </c>
      <c r="C53" s="14">
        <v>500</v>
      </c>
      <c r="D53" s="14">
        <v>0</v>
      </c>
      <c r="F53" s="61">
        <f t="shared" si="0"/>
        <v>0</v>
      </c>
      <c r="H53" s="61">
        <f t="shared" si="0"/>
        <v>0</v>
      </c>
      <c r="J53" s="61">
        <f t="shared" si="1"/>
        <v>0</v>
      </c>
    </row>
    <row r="54" spans="1:10" ht="15.6">
      <c r="A54" s="6">
        <v>6000</v>
      </c>
      <c r="B54" s="21" t="s">
        <v>58</v>
      </c>
      <c r="C54" s="14">
        <v>100</v>
      </c>
      <c r="D54" s="14">
        <v>345.42</v>
      </c>
      <c r="F54" s="61">
        <f t="shared" si="0"/>
        <v>345.42</v>
      </c>
      <c r="G54" s="61">
        <v>50</v>
      </c>
      <c r="H54" s="61">
        <f t="shared" si="0"/>
        <v>395.42</v>
      </c>
      <c r="J54" s="61">
        <f t="shared" si="1"/>
        <v>395.42</v>
      </c>
    </row>
    <row r="55" spans="1:10" ht="15.6">
      <c r="A55" s="6">
        <v>6010</v>
      </c>
      <c r="B55" s="21" t="s">
        <v>59</v>
      </c>
      <c r="C55" s="14">
        <v>5000</v>
      </c>
      <c r="D55" s="14">
        <v>7229.94</v>
      </c>
      <c r="F55" s="61">
        <f t="shared" si="0"/>
        <v>7229.94</v>
      </c>
      <c r="G55" s="61">
        <v>110.57</v>
      </c>
      <c r="H55" s="61">
        <f t="shared" si="0"/>
        <v>7340.5099999999993</v>
      </c>
      <c r="J55" s="61">
        <f t="shared" si="1"/>
        <v>7340.5099999999993</v>
      </c>
    </row>
    <row r="56" spans="1:10" ht="15.6">
      <c r="A56" s="6">
        <v>6020</v>
      </c>
      <c r="B56" s="21" t="s">
        <v>60</v>
      </c>
      <c r="C56" s="14">
        <v>0</v>
      </c>
      <c r="D56" s="14">
        <v>121.67</v>
      </c>
      <c r="F56" s="61">
        <f t="shared" si="0"/>
        <v>121.67</v>
      </c>
      <c r="H56" s="61">
        <f t="shared" si="0"/>
        <v>121.67</v>
      </c>
      <c r="J56" s="61">
        <f t="shared" si="1"/>
        <v>121.67</v>
      </c>
    </row>
    <row r="57" spans="1:10" ht="15.6">
      <c r="A57" s="6"/>
      <c r="B57" s="17"/>
      <c r="C57" s="49"/>
      <c r="D57" s="49"/>
      <c r="F57" s="61">
        <f t="shared" si="0"/>
        <v>0</v>
      </c>
      <c r="H57" s="61">
        <f t="shared" si="0"/>
        <v>0</v>
      </c>
      <c r="J57" s="61">
        <f t="shared" si="1"/>
        <v>0</v>
      </c>
    </row>
    <row r="58" spans="1:10" ht="18">
      <c r="A58" s="6"/>
      <c r="B58" s="51" t="s">
        <v>5</v>
      </c>
      <c r="C58" s="58">
        <f>SUM(C27:C56)</f>
        <v>24350</v>
      </c>
      <c r="D58" s="58">
        <f>SUM(D27+D28+D29+D30+D31+D32+D33+D34+D35+D36+D37+D38+D39+D42+D43+D44+D49+D53+D54+D55+D56)</f>
        <v>21818.47</v>
      </c>
      <c r="F58" s="61">
        <f t="shared" si="0"/>
        <v>21818.47</v>
      </c>
      <c r="H58" s="61">
        <f t="shared" si="0"/>
        <v>21818.47</v>
      </c>
      <c r="J58" s="61">
        <f t="shared" si="1"/>
        <v>21818.47</v>
      </c>
    </row>
    <row r="59" spans="1:10" ht="15.6">
      <c r="A59" s="6"/>
      <c r="B59" s="13"/>
      <c r="C59" s="13"/>
      <c r="D59" s="38"/>
      <c r="F59" s="61">
        <f t="shared" si="0"/>
        <v>0</v>
      </c>
      <c r="H59" s="61">
        <f t="shared" si="0"/>
        <v>0</v>
      </c>
      <c r="J59" s="61">
        <f t="shared" si="1"/>
        <v>0</v>
      </c>
    </row>
    <row r="60" spans="1:10" ht="18">
      <c r="A60" s="6"/>
      <c r="B60" s="51" t="s">
        <v>6</v>
      </c>
      <c r="C60" s="52">
        <f>SUM(C24-C58)</f>
        <v>-24350</v>
      </c>
      <c r="D60" s="52">
        <f>SUM(D24-D58)</f>
        <v>-21818.47</v>
      </c>
      <c r="F60" s="61">
        <f t="shared" si="0"/>
        <v>-21818.47</v>
      </c>
      <c r="H60" s="61">
        <f t="shared" si="0"/>
        <v>-21818.47</v>
      </c>
      <c r="J60" s="61">
        <f t="shared" si="1"/>
        <v>-21818.47</v>
      </c>
    </row>
    <row r="61" spans="1:10" ht="15.6">
      <c r="A61" s="6"/>
      <c r="B61" s="13"/>
      <c r="C61" s="13"/>
      <c r="D61" s="13"/>
      <c r="F61" s="61">
        <f t="shared" si="0"/>
        <v>0</v>
      </c>
      <c r="H61" s="61">
        <f t="shared" si="0"/>
        <v>0</v>
      </c>
      <c r="J61" s="61">
        <f t="shared" si="1"/>
        <v>0</v>
      </c>
    </row>
    <row r="62" spans="1:10" ht="15.6">
      <c r="A62" s="6"/>
      <c r="B62" s="26" t="s">
        <v>61</v>
      </c>
      <c r="C62" s="22">
        <f>(C60)</f>
        <v>-24350</v>
      </c>
      <c r="D62" s="22">
        <f>(D60)</f>
        <v>-21818.47</v>
      </c>
      <c r="F62" s="61">
        <f t="shared" si="0"/>
        <v>-21818.47</v>
      </c>
      <c r="H62" s="61">
        <f t="shared" si="0"/>
        <v>-21818.47</v>
      </c>
      <c r="J62" s="61">
        <f t="shared" si="1"/>
        <v>-21818.47</v>
      </c>
    </row>
  </sheetData>
  <printOptions gridLines="1"/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2019 Budget</vt:lpstr>
      <vt:lpstr>2020 Budget</vt:lpstr>
      <vt:lpstr>Checkbook Register</vt:lpstr>
      <vt:lpstr>2020 Monthly</vt:lpstr>
      <vt:lpstr>&lt;10-10</vt:lpstr>
      <vt:lpstr>'2020 Monthly'!Print_Area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23LD DEMS Treasurer</dc:creator>
  <cp:lastModifiedBy>23LD DEMS Treasurer</cp:lastModifiedBy>
  <cp:lastPrinted>2021-01-02T18:09:57Z</cp:lastPrinted>
  <dcterms:created xsi:type="dcterms:W3CDTF">2019-09-11T03:26:05Z</dcterms:created>
  <dcterms:modified xsi:type="dcterms:W3CDTF">2021-01-03T17:50:44Z</dcterms:modified>
</cp:coreProperties>
</file>